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Annual Done 2025\"/>
    </mc:Choice>
  </mc:AlternateContent>
  <xr:revisionPtr revIDLastSave="0" documentId="13_ncr:1_{E803A91A-5398-45AA-A09A-867AEB2B77E2}" xr6:coauthVersionLast="45" xr6:coauthVersionMax="47" xr10:uidLastSave="{00000000-0000-0000-0000-000000000000}"/>
  <bookViews>
    <workbookView xWindow="-120" yWindow="-120" windowWidth="29040" windowHeight="15840" tabRatio="945" activeTab="1" xr2:uid="{00000000-000D-0000-FFFF-FFFF00000000}"/>
  </bookViews>
  <sheets>
    <sheet name="النشرة السنوية" sheetId="52" r:id="rId1"/>
    <sheet name="غير العراقيين شراء وبيع" sheetId="51" r:id="rId2"/>
    <sheet name="مؤشرات التداول " sheetId="28" r:id="rId3"/>
    <sheet name="موشرات غير العراقين -شراء وبيع" sheetId="55" r:id="rId4"/>
    <sheet name="تداول قطاعياً" sheetId="47" r:id="rId5"/>
    <sheet name="تداول قطاعياً غير عراقيين" sheetId="60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6" i="60" l="1"/>
  <c r="E26" i="60"/>
  <c r="G26" i="60"/>
  <c r="C26" i="60"/>
  <c r="G9" i="60"/>
  <c r="E9" i="60"/>
  <c r="C9" i="60"/>
  <c r="C32" i="55"/>
  <c r="C34" i="55" s="1"/>
  <c r="E32" i="55"/>
  <c r="G32" i="55"/>
  <c r="C14" i="55"/>
  <c r="C16" i="55" s="1"/>
  <c r="D14" i="55"/>
  <c r="E14" i="55"/>
  <c r="E16" i="55" s="1"/>
  <c r="F14" i="55"/>
  <c r="G14" i="55"/>
  <c r="G16" i="55" s="1"/>
  <c r="G34" i="55"/>
  <c r="H34" i="51"/>
  <c r="G34" i="51"/>
  <c r="F34" i="51"/>
  <c r="H30" i="51"/>
  <c r="G30" i="51"/>
  <c r="F30" i="51"/>
  <c r="H27" i="51"/>
  <c r="G27" i="51"/>
  <c r="F27" i="51"/>
  <c r="H23" i="51"/>
  <c r="G23" i="51"/>
  <c r="F23" i="51"/>
  <c r="H20" i="51"/>
  <c r="G20" i="51"/>
  <c r="F20" i="51"/>
  <c r="H11" i="51"/>
  <c r="G11" i="51"/>
  <c r="F11" i="51"/>
  <c r="H8" i="51"/>
  <c r="G8" i="51"/>
  <c r="G12" i="51" s="1"/>
  <c r="F8" i="51"/>
  <c r="F35" i="51" l="1"/>
  <c r="H5" i="60"/>
  <c r="H7" i="60"/>
  <c r="F12" i="51"/>
  <c r="H35" i="51"/>
  <c r="D7" i="60"/>
  <c r="D5" i="60"/>
  <c r="H24" i="60"/>
  <c r="H16" i="60"/>
  <c r="H22" i="60"/>
  <c r="H20" i="60"/>
  <c r="H18" i="60"/>
  <c r="F18" i="60"/>
  <c r="F24" i="60"/>
  <c r="F16" i="60"/>
  <c r="F20" i="60"/>
  <c r="F22" i="60"/>
  <c r="G35" i="51"/>
  <c r="D20" i="60"/>
  <c r="D18" i="60"/>
  <c r="D24" i="60"/>
  <c r="D16" i="60"/>
  <c r="D22" i="60"/>
  <c r="H12" i="51"/>
  <c r="F7" i="60"/>
  <c r="F5" i="60"/>
  <c r="K18" i="52"/>
  <c r="L18" i="52"/>
  <c r="M18" i="52"/>
  <c r="K22" i="52"/>
  <c r="L22" i="52"/>
  <c r="M22" i="52"/>
  <c r="K26" i="52"/>
  <c r="L26" i="52"/>
  <c r="M26" i="52"/>
  <c r="K35" i="52"/>
  <c r="K39" i="52" s="1"/>
  <c r="L35" i="52"/>
  <c r="M35" i="52"/>
  <c r="M39" i="52" l="1"/>
  <c r="L39" i="52"/>
  <c r="D26" i="60"/>
  <c r="H26" i="60"/>
  <c r="F26" i="60"/>
  <c r="E17" i="28"/>
  <c r="F17" i="28"/>
  <c r="G17" i="28"/>
  <c r="C17" i="28"/>
  <c r="E17" i="47" l="1"/>
  <c r="F17" i="47"/>
  <c r="G17" i="47"/>
  <c r="H17" i="47"/>
  <c r="I17" i="47"/>
  <c r="C17" i="47"/>
  <c r="K19" i="28"/>
  <c r="I19" i="28"/>
  <c r="G19" i="28"/>
  <c r="E19" i="28"/>
  <c r="C19" i="28"/>
</calcChain>
</file>

<file path=xl/sharedStrings.xml><?xml version="1.0" encoding="utf-8"?>
<sst xmlns="http://schemas.openxmlformats.org/spreadsheetml/2006/main" count="381" uniqueCount="218">
  <si>
    <t>اسم الشركة</t>
  </si>
  <si>
    <t>التأمين</t>
  </si>
  <si>
    <t>الاستثمار</t>
  </si>
  <si>
    <t xml:space="preserve">Investment </t>
  </si>
  <si>
    <t xml:space="preserve"> القطاع </t>
  </si>
  <si>
    <t xml:space="preserve">الاهمية النسبية (%) </t>
  </si>
  <si>
    <t>Insurance</t>
  </si>
  <si>
    <t xml:space="preserve"> الصناعة</t>
  </si>
  <si>
    <t>المجموع TOTAL</t>
  </si>
  <si>
    <t>No.of Trans</t>
  </si>
  <si>
    <t xml:space="preserve">Change % </t>
  </si>
  <si>
    <t xml:space="preserve">عددالاسهم المتداولة       </t>
  </si>
  <si>
    <t>الاهمية النسبية (%)</t>
  </si>
  <si>
    <t xml:space="preserve">المجموع الكلي </t>
  </si>
  <si>
    <t xml:space="preserve">الشركات المتداولة </t>
  </si>
  <si>
    <t xml:space="preserve">الشركات المدرجة </t>
  </si>
  <si>
    <t>Co.Traded</t>
  </si>
  <si>
    <t>Industry</t>
  </si>
  <si>
    <t xml:space="preserve">الاهمية النسبية% </t>
  </si>
  <si>
    <t>TOTAL</t>
  </si>
  <si>
    <t>Grand TOTAL</t>
  </si>
  <si>
    <t>الصفقات No.of Trans</t>
  </si>
  <si>
    <t>ادنى سعر Low Price</t>
  </si>
  <si>
    <t>رمز الشركة Code</t>
  </si>
  <si>
    <t>عدد ايام التداول 
Trading days</t>
  </si>
  <si>
    <t>الصفقات</t>
  </si>
  <si>
    <t xml:space="preserve">    القيمة المتداولة              </t>
  </si>
  <si>
    <t xml:space="preserve">الاهمية النسبية % </t>
  </si>
  <si>
    <t>سعر الافتتاح Opening Price</t>
  </si>
  <si>
    <t>سعر الاغلاق Closing Price</t>
  </si>
  <si>
    <t>التغير % Change%</t>
  </si>
  <si>
    <t xml:space="preserve"> كانون الثاني  January            </t>
  </si>
  <si>
    <t xml:space="preserve">       شباط     February   </t>
  </si>
  <si>
    <t xml:space="preserve">       اذار       March </t>
  </si>
  <si>
    <t>قطاع المصارف</t>
  </si>
  <si>
    <t>قطاع الصناعة</t>
  </si>
  <si>
    <t>المصارف</t>
  </si>
  <si>
    <t>Bank</t>
  </si>
  <si>
    <t>BZII</t>
  </si>
  <si>
    <t>مجموع قطاع المصارف</t>
  </si>
  <si>
    <t>المصرف الدولي الاسلامي</t>
  </si>
  <si>
    <t>BINT</t>
  </si>
  <si>
    <t>IHFI</t>
  </si>
  <si>
    <t>مجموع قطاع الصناعة</t>
  </si>
  <si>
    <t xml:space="preserve">       نيسان        April</t>
  </si>
  <si>
    <t>BTRU</t>
  </si>
  <si>
    <t>عدد الجلسات</t>
  </si>
  <si>
    <t>Trading Days</t>
  </si>
  <si>
    <t xml:space="preserve">  التغيير(%)     (%)Change    </t>
  </si>
  <si>
    <t>الاشهر</t>
  </si>
  <si>
    <t>Months</t>
  </si>
  <si>
    <t xml:space="preserve">Co. Listed </t>
  </si>
  <si>
    <t>Co.  Traded</t>
  </si>
  <si>
    <t>Sector</t>
  </si>
  <si>
    <t xml:space="preserve">الشركات المتداولة  Co.Traded   </t>
  </si>
  <si>
    <t>مصرف الائتمان العراقي</t>
  </si>
  <si>
    <t>BROI</t>
  </si>
  <si>
    <t>اعلى سعر  High Price</t>
  </si>
  <si>
    <t>معدل السعر الحالي Average Price</t>
  </si>
  <si>
    <t>معدل السعر السابق Previous Average Price</t>
  </si>
  <si>
    <t>عدد الاسهم المتداولة    Traded Volume</t>
  </si>
  <si>
    <t xml:space="preserve">    القيمة المتداولة    Traded Value</t>
  </si>
  <si>
    <t>Credit Bank Of Iraq</t>
  </si>
  <si>
    <t>Traded Volume</t>
  </si>
  <si>
    <t xml:space="preserve">          اذار          March      </t>
  </si>
  <si>
    <t xml:space="preserve">    كانون الثاني      January            </t>
  </si>
  <si>
    <t>BINI</t>
  </si>
  <si>
    <t>BLAD</t>
  </si>
  <si>
    <t>Iraq Noor Islamic Bank</t>
  </si>
  <si>
    <t xml:space="preserve">الامين للاستثمار المالي </t>
  </si>
  <si>
    <t>VAMF</t>
  </si>
  <si>
    <t>BMUI</t>
  </si>
  <si>
    <t>Company Names</t>
  </si>
  <si>
    <t>Banks Sector</t>
  </si>
  <si>
    <t xml:space="preserve">مصرف الأئتمان العراقي </t>
  </si>
  <si>
    <t>Total Bank sector</t>
  </si>
  <si>
    <t>المجموع الكلي</t>
  </si>
  <si>
    <t>Grand Total</t>
  </si>
  <si>
    <t>مجموع قطاع الاستثمار</t>
  </si>
  <si>
    <t xml:space="preserve">الفلوجة لانتاج المواد الانشائية </t>
  </si>
  <si>
    <t>IFCM</t>
  </si>
  <si>
    <t>Fallujah for Construction Materials</t>
  </si>
  <si>
    <t>فندق أشور</t>
  </si>
  <si>
    <t>HASH</t>
  </si>
  <si>
    <t>Ashour Hotel</t>
  </si>
  <si>
    <t xml:space="preserve">قطاع الصناعة </t>
  </si>
  <si>
    <t>Industry Sector</t>
  </si>
  <si>
    <t>الفلوجة لانتاج المواد الانشائية</t>
  </si>
  <si>
    <t xml:space="preserve">مجموع قطاع الصناعة </t>
  </si>
  <si>
    <t>Total Industry sector</t>
  </si>
  <si>
    <t>ـــــ</t>
  </si>
  <si>
    <t>ــــــ</t>
  </si>
  <si>
    <t>ــــــــ</t>
  </si>
  <si>
    <t xml:space="preserve"> قطاع الفنادق والسياحة</t>
  </si>
  <si>
    <t>Tourism&amp;Hotels Sector</t>
  </si>
  <si>
    <t>BTRI</t>
  </si>
  <si>
    <t>Trans Iraq Bank Investment</t>
  </si>
  <si>
    <t xml:space="preserve">الامين للاستثمارات العقارية </t>
  </si>
  <si>
    <t>SAEI</t>
  </si>
  <si>
    <t>Al-Ameen Estate Investment</t>
  </si>
  <si>
    <t>الصفقات No.of Trads</t>
  </si>
  <si>
    <t>NAHF</t>
  </si>
  <si>
    <t xml:space="preserve">        أب        August  </t>
  </si>
  <si>
    <t xml:space="preserve">        ايلول       September </t>
  </si>
  <si>
    <t xml:space="preserve">الحمراء للتأمين </t>
  </si>
  <si>
    <t>NHAM</t>
  </si>
  <si>
    <t>Al-Hamraa for Insurance</t>
  </si>
  <si>
    <t xml:space="preserve">  تشرين الاول  October  </t>
  </si>
  <si>
    <t xml:space="preserve">  تشرين الثاني  November  </t>
  </si>
  <si>
    <t xml:space="preserve">   كانون الاول      December                </t>
  </si>
  <si>
    <t>IBPM</t>
  </si>
  <si>
    <t>Baghdad for Packing Materials</t>
  </si>
  <si>
    <t xml:space="preserve"> الخدمات</t>
  </si>
  <si>
    <t xml:space="preserve">Services </t>
  </si>
  <si>
    <t xml:space="preserve"> الفنادق والسياحة</t>
  </si>
  <si>
    <t xml:space="preserve">Tourism&amp;Hotels </t>
  </si>
  <si>
    <t>مصرف الدولي الاسلامي</t>
  </si>
  <si>
    <t xml:space="preserve">قطاع التامين </t>
  </si>
  <si>
    <t>Insurance Sector</t>
  </si>
  <si>
    <t xml:space="preserve">مجموع قطاع التامين </t>
  </si>
  <si>
    <t>Total Insurance sector</t>
  </si>
  <si>
    <t>قطاع الخدمات</t>
  </si>
  <si>
    <t>Service Sector</t>
  </si>
  <si>
    <t>الامين للاستثمارات العقارية</t>
  </si>
  <si>
    <t xml:space="preserve">مجموع قطاع الخدمات </t>
  </si>
  <si>
    <t>Total Service sector</t>
  </si>
  <si>
    <t>الوطنية لصناعات للاثاث المنزلي</t>
  </si>
  <si>
    <t xml:space="preserve"> National Household Furniture Industry</t>
  </si>
  <si>
    <t>مجموع قطاع الخدمات</t>
  </si>
  <si>
    <t xml:space="preserve">          تموز           July  </t>
  </si>
  <si>
    <t>مصرف العطاء الاسلامي</t>
  </si>
  <si>
    <t>Al Attaa Islamic Bank</t>
  </si>
  <si>
    <t>International Islamic Bank</t>
  </si>
  <si>
    <t>الوئام للاستثمار المالي</t>
  </si>
  <si>
    <t>VWIF</t>
  </si>
  <si>
    <t>AL-Wiaam for Financial Investment</t>
  </si>
  <si>
    <t xml:space="preserve"> قطاع الخدمات</t>
  </si>
  <si>
    <t>بغداد لصناعة مواد التغليف</t>
  </si>
  <si>
    <t>House Household furniture</t>
  </si>
  <si>
    <t>مجموع قطاع الفنادق والسياحة</t>
  </si>
  <si>
    <t>BRTB</t>
  </si>
  <si>
    <t>BANS</t>
  </si>
  <si>
    <t>BAMS</t>
  </si>
  <si>
    <t xml:space="preserve">      حزيران        June       </t>
  </si>
  <si>
    <t>تشرين الاول October</t>
  </si>
  <si>
    <t>Al-Ameen for Financial Investment</t>
  </si>
  <si>
    <t>Trust International  IslamIc Bank</t>
  </si>
  <si>
    <t>مصرف المستشار</t>
  </si>
  <si>
    <t>Al mustashar islamic bank</t>
  </si>
  <si>
    <t>Zain Al-Iraq Isiamic Bank</t>
  </si>
  <si>
    <t>Region Trade Bank</t>
  </si>
  <si>
    <t xml:space="preserve">مصرف الانصاري </t>
  </si>
  <si>
    <t>Al Anssari Islamic Bank</t>
  </si>
  <si>
    <t>IMCI</t>
  </si>
  <si>
    <t>BIDB</t>
  </si>
  <si>
    <t>مصرف التنمية</t>
  </si>
  <si>
    <t>International Development Bank</t>
  </si>
  <si>
    <t>مصرف زين العراق الاسلامي</t>
  </si>
  <si>
    <t xml:space="preserve">          ايــــــــار          May</t>
  </si>
  <si>
    <t xml:space="preserve">         التغير           %Change  </t>
  </si>
  <si>
    <t xml:space="preserve">         التغير           %Change </t>
  </si>
  <si>
    <t xml:space="preserve">  Traded Volume</t>
  </si>
  <si>
    <t xml:space="preserve">عدد الاسهم المتداولة    </t>
  </si>
  <si>
    <t xml:space="preserve">     Traded Value</t>
  </si>
  <si>
    <t xml:space="preserve"> النشرة السنوية لتداول الأوراق المالية في المنصة الثانية لعام 2025
 Second Platform Trading Bulletin of 2025 </t>
  </si>
  <si>
    <t>مصرف عبر العراق للاستثمار</t>
  </si>
  <si>
    <t xml:space="preserve">مصرف نور العراق </t>
  </si>
  <si>
    <t>مصرف الثقة الدولي الإسلامي</t>
  </si>
  <si>
    <t>قطاع التأمين</t>
  </si>
  <si>
    <t>الاهلية للتأمين</t>
  </si>
  <si>
    <t>Ahlia Insurance</t>
  </si>
  <si>
    <t>مجموع قطاع التأمين</t>
  </si>
  <si>
    <t>قطاع الأستثمار</t>
  </si>
  <si>
    <t>Investment Sector</t>
  </si>
  <si>
    <t>الوطنية لصناعات الاثاث المنزلي</t>
  </si>
  <si>
    <t>*</t>
  </si>
  <si>
    <t>معدل السعر وهو معدل سعر السهم في اخر جلسة تداول للشركة</t>
  </si>
  <si>
    <t>الصنائع الكيمياوية العصرية</t>
  </si>
  <si>
    <t>Modern chemical industries</t>
  </si>
  <si>
    <t>BQAB</t>
  </si>
  <si>
    <t xml:space="preserve">مصرف القابض الاسلامي </t>
  </si>
  <si>
    <t>Al- Qabidh Isiamic Bank</t>
  </si>
  <si>
    <t>Al-Mashreq Al-Arabi Islamic Bank</t>
  </si>
  <si>
    <t xml:space="preserve">مصرف المشرق العربي </t>
  </si>
  <si>
    <t>مصرف الاقليم التجاري</t>
  </si>
  <si>
    <t xml:space="preserve">مصرف التنمية الدولي </t>
  </si>
  <si>
    <t xml:space="preserve">International development </t>
  </si>
  <si>
    <t>Ahliya For Insurance</t>
  </si>
  <si>
    <t>Al-Ameen Financial Investment</t>
  </si>
  <si>
    <t>AL-Wiaam Financial Investment</t>
  </si>
  <si>
    <t>Total Investment sector</t>
  </si>
  <si>
    <t>المجموع الحالي Total   2025</t>
  </si>
  <si>
    <t xml:space="preserve">مجموع السابق لسنة 2024   Total  </t>
  </si>
  <si>
    <t xml:space="preserve">Insurance </t>
  </si>
  <si>
    <t>Second Platform Trading Bulletin of Non Iraqis (Purchase) for 2025</t>
  </si>
  <si>
    <t>Second Platform Trading Bulletin of Non Iraqis (Sell) for 2025</t>
  </si>
  <si>
    <t>جدول رقم (22) مؤشرات التداول المتحققة شهرياً في المنصة الثانية لعام 2025</t>
  </si>
  <si>
    <t xml:space="preserve">      Table No. (22) Trading Indices of Second Platform for 2025</t>
  </si>
  <si>
    <t xml:space="preserve">جدول رقم (23) مؤشرات التداول الاسهم المتحققة شهرياً المشتراة لغير العراقيين في المنصة الثانية لعام 2025 </t>
  </si>
  <si>
    <t xml:space="preserve">    Table No. (23) Trading Indices of Second Platform of Non Iraqis (Purchase) for 2025</t>
  </si>
  <si>
    <t xml:space="preserve">جدول رقم(24)  مؤشرات التداول الاسهم المتحققة شهرياً المباعة لغير العراقيين في المنصة الثانية  لعام 2025   </t>
  </si>
  <si>
    <t xml:space="preserve">     Table No.(24) Trading Indices of Second Platform of Non Iraqis (Sell) for 2025</t>
  </si>
  <si>
    <t xml:space="preserve">جدول رقم (25) مؤشرات التداول موزعة قطاعياً في المنصة الثانية لعام 2025 </t>
  </si>
  <si>
    <t xml:space="preserve">     Table No.(25) Trading Indices of Second Platform by Sectors for 2025</t>
  </si>
  <si>
    <t>جدول رقم (26) مؤشرات التداول القطاعية المشتراة لغير العراقيين في المنصة الثانية لعام 2025</t>
  </si>
  <si>
    <t xml:space="preserve">  Table No.(26) Trading Indices Second Platform by Sectors of Non Iraqis (Purchase) for 2025 </t>
  </si>
  <si>
    <t xml:space="preserve"> Table No.(27) Trading Indices Second Platform by Sectors of Non Iraqis (Sell) for 2025</t>
  </si>
  <si>
    <t>جدول رقم (27) مؤشرات التداول القطاعية المباعة لغير العراقيين في المنصة الثانية لعام 2025</t>
  </si>
  <si>
    <t xml:space="preserve">           ايــــــــار          May   </t>
  </si>
  <si>
    <t xml:space="preserve">   ايلول    September     </t>
  </si>
  <si>
    <t xml:space="preserve">          تموز         July</t>
  </si>
  <si>
    <t xml:space="preserve">مجموع السابق 2024 Total </t>
  </si>
  <si>
    <t>المجموع الحالي Total 2025</t>
  </si>
  <si>
    <t xml:space="preserve">               آب                August      </t>
  </si>
  <si>
    <t xml:space="preserve">             حزيران              June   </t>
  </si>
  <si>
    <t xml:space="preserve">         آب           August  </t>
  </si>
  <si>
    <t xml:space="preserve">نشرة السنوية لتداول الاسهم المشتراة لغير العراقيين في المنصة الثانية لعام 2025 </t>
  </si>
  <si>
    <t xml:space="preserve">نشرة السنوية لتداول الاسهم المباعة لغير العراقيين في المنصة الثانية لعام 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</si>
</sst>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_-* #,##0.00\-;_-* &quot;-&quot;??_-;_-@_-"/>
    <numFmt numFmtId="165" formatCode="0.000"/>
    <numFmt numFmtId="166" formatCode="_-* #,##0_-;_-* #,##0\-;_-* &quot;-&quot;??_-;_-@_-"/>
    <numFmt numFmtId="167" formatCode="#,##0.000"/>
    <numFmt numFmtId="168" formatCode="#,##0.0000"/>
  </numFmts>
  <fonts count="11" x14ac:knownFonts="1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12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1"/>
      </bottom>
      <diagonal/>
    </border>
    <border>
      <left/>
      <right style="thin">
        <color theme="0"/>
      </right>
      <top/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</cellStyleXfs>
  <cellXfs count="94">
    <xf numFmtId="0" fontId="0" fillId="0" borderId="0" xfId="0"/>
    <xf numFmtId="0" fontId="7" fillId="3" borderId="4" xfId="0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vertical="center"/>
    </xf>
    <xf numFmtId="0" fontId="9" fillId="3" borderId="0" xfId="0" applyFont="1" applyFill="1"/>
    <xf numFmtId="0" fontId="7" fillId="3" borderId="5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2" fontId="7" fillId="3" borderId="2" xfId="0" applyNumberFormat="1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2" fontId="7" fillId="3" borderId="3" xfId="0" applyNumberFormat="1" applyFont="1" applyFill="1" applyBorder="1" applyAlignment="1">
      <alignment horizontal="left" vertical="center" wrapText="1"/>
    </xf>
    <xf numFmtId="2" fontId="7" fillId="3" borderId="3" xfId="0" applyNumberFormat="1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7" fillId="3" borderId="9" xfId="0" applyNumberFormat="1" applyFont="1" applyFill="1" applyBorder="1" applyAlignment="1">
      <alignment horizontal="center" vertical="center"/>
    </xf>
    <xf numFmtId="4" fontId="7" fillId="3" borderId="9" xfId="0" applyNumberFormat="1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1" fontId="7" fillId="3" borderId="9" xfId="0" applyNumberFormat="1" applyFont="1" applyFill="1" applyBorder="1" applyAlignment="1">
      <alignment horizontal="center" vertical="center"/>
    </xf>
    <xf numFmtId="2" fontId="7" fillId="3" borderId="9" xfId="0" applyNumberFormat="1" applyFont="1" applyFill="1" applyBorder="1" applyAlignment="1">
      <alignment horizontal="center" vertical="center"/>
    </xf>
    <xf numFmtId="2" fontId="9" fillId="3" borderId="0" xfId="0" applyNumberFormat="1" applyFont="1" applyFill="1"/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3" fontId="7" fillId="3" borderId="3" xfId="0" applyNumberFormat="1" applyFont="1" applyFill="1" applyBorder="1" applyAlignment="1">
      <alignment horizontal="center" vertical="center" wrapText="1"/>
    </xf>
    <xf numFmtId="3" fontId="9" fillId="3" borderId="0" xfId="0" applyNumberFormat="1" applyFont="1" applyFill="1"/>
    <xf numFmtId="0" fontId="7" fillId="3" borderId="0" xfId="0" applyFont="1" applyFill="1" applyBorder="1" applyAlignment="1">
      <alignment horizontal="center" vertical="center"/>
    </xf>
    <xf numFmtId="3" fontId="7" fillId="3" borderId="0" xfId="0" applyNumberFormat="1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left" vertical="center"/>
    </xf>
    <xf numFmtId="0" fontId="7" fillId="3" borderId="4" xfId="4" applyFont="1" applyFill="1" applyBorder="1" applyAlignment="1">
      <alignment horizontal="right" vertical="center"/>
    </xf>
    <xf numFmtId="0" fontId="7" fillId="3" borderId="4" xfId="4" applyFont="1" applyFill="1" applyBorder="1" applyAlignment="1">
      <alignment horizontal="left" vertical="center"/>
    </xf>
    <xf numFmtId="3" fontId="7" fillId="3" borderId="4" xfId="4" applyNumberFormat="1" applyFont="1" applyFill="1" applyBorder="1" applyAlignment="1">
      <alignment horizontal="center" vertical="center"/>
    </xf>
    <xf numFmtId="0" fontId="7" fillId="3" borderId="4" xfId="5" applyFont="1" applyFill="1" applyBorder="1" applyAlignment="1">
      <alignment vertical="center"/>
    </xf>
    <xf numFmtId="166" fontId="7" fillId="3" borderId="4" xfId="1" applyNumberFormat="1" applyFont="1" applyFill="1" applyBorder="1" applyAlignment="1">
      <alignment vertical="center"/>
    </xf>
    <xf numFmtId="0" fontId="1" fillId="3" borderId="0" xfId="0" applyFont="1" applyFill="1"/>
    <xf numFmtId="0" fontId="7" fillId="3" borderId="4" xfId="0" applyFont="1" applyFill="1" applyBorder="1" applyAlignment="1">
      <alignment horizontal="center" vertical="center"/>
    </xf>
    <xf numFmtId="165" fontId="7" fillId="3" borderId="4" xfId="0" applyNumberFormat="1" applyFont="1" applyFill="1" applyBorder="1" applyAlignment="1">
      <alignment horizontal="center" vertical="center"/>
    </xf>
    <xf numFmtId="4" fontId="7" fillId="3" borderId="4" xfId="0" applyNumberFormat="1" applyFont="1" applyFill="1" applyBorder="1" applyAlignment="1">
      <alignment horizontal="center" vertical="center"/>
    </xf>
    <xf numFmtId="3" fontId="7" fillId="3" borderId="4" xfId="0" applyNumberFormat="1" applyFont="1" applyFill="1" applyBorder="1" applyAlignment="1">
      <alignment horizontal="center" vertical="center"/>
    </xf>
    <xf numFmtId="1" fontId="7" fillId="3" borderId="4" xfId="0" applyNumberFormat="1" applyFont="1" applyFill="1" applyBorder="1" applyAlignment="1">
      <alignment horizontal="center" vertical="center"/>
    </xf>
    <xf numFmtId="0" fontId="7" fillId="3" borderId="4" xfId="6" applyFont="1" applyFill="1" applyBorder="1" applyAlignment="1">
      <alignment vertical="center"/>
    </xf>
    <xf numFmtId="0" fontId="7" fillId="3" borderId="0" xfId="0" applyFont="1" applyFill="1"/>
    <xf numFmtId="0" fontId="7" fillId="3" borderId="4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left" vertical="center" wrapText="1"/>
    </xf>
    <xf numFmtId="0" fontId="7" fillId="3" borderId="19" xfId="0" applyFont="1" applyFill="1" applyBorder="1" applyAlignment="1">
      <alignment horizontal="left" vertical="center" wrapText="1"/>
    </xf>
    <xf numFmtId="0" fontId="8" fillId="3" borderId="17" xfId="0" applyFont="1" applyFill="1" applyBorder="1" applyAlignment="1">
      <alignment horizontal="right"/>
    </xf>
    <xf numFmtId="0" fontId="7" fillId="3" borderId="4" xfId="0" applyFont="1" applyFill="1" applyBorder="1" applyAlignment="1">
      <alignment horizontal="righ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8" fillId="3" borderId="17" xfId="0" applyFont="1" applyFill="1" applyBorder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7" fillId="3" borderId="4" xfId="4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right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/>
    </xf>
    <xf numFmtId="3" fontId="7" fillId="3" borderId="3" xfId="0" applyNumberFormat="1" applyFont="1" applyFill="1" applyBorder="1" applyAlignment="1">
      <alignment horizontal="center" vertical="center"/>
    </xf>
    <xf numFmtId="167" fontId="7" fillId="3" borderId="2" xfId="0" applyNumberFormat="1" applyFont="1" applyFill="1" applyBorder="1" applyAlignment="1">
      <alignment horizontal="center" vertical="center"/>
    </xf>
    <xf numFmtId="167" fontId="7" fillId="3" borderId="3" xfId="0" applyNumberFormat="1" applyFont="1" applyFill="1" applyBorder="1" applyAlignment="1">
      <alignment horizontal="center" vertical="center"/>
    </xf>
    <xf numFmtId="4" fontId="7" fillId="3" borderId="2" xfId="0" applyNumberFormat="1" applyFont="1" applyFill="1" applyBorder="1" applyAlignment="1">
      <alignment horizontal="center" vertical="center"/>
    </xf>
    <xf numFmtId="4" fontId="7" fillId="3" borderId="3" xfId="0" applyNumberFormat="1" applyFont="1" applyFill="1" applyBorder="1" applyAlignment="1">
      <alignment horizontal="center" vertical="center"/>
    </xf>
    <xf numFmtId="168" fontId="7" fillId="3" borderId="2" xfId="0" applyNumberFormat="1" applyFont="1" applyFill="1" applyBorder="1" applyAlignment="1">
      <alignment horizontal="center" vertical="center"/>
    </xf>
    <xf numFmtId="168" fontId="7" fillId="3" borderId="3" xfId="0" applyNumberFormat="1" applyFont="1" applyFill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3" fontId="7" fillId="3" borderId="27" xfId="0" applyNumberFormat="1" applyFont="1" applyFill="1" applyBorder="1" applyAlignment="1">
      <alignment horizontal="center" vertical="center"/>
    </xf>
    <xf numFmtId="3" fontId="7" fillId="3" borderId="28" xfId="0" applyNumberFormat="1" applyFont="1" applyFill="1" applyBorder="1" applyAlignment="1">
      <alignment horizontal="center" vertical="center"/>
    </xf>
    <xf numFmtId="3" fontId="7" fillId="3" borderId="9" xfId="0" applyNumberFormat="1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</cellXfs>
  <cellStyles count="11">
    <cellStyle name="Comma 2" xfId="1" xr:uid="{00000000-0005-0000-0000-000000000000}"/>
    <cellStyle name="Comma 3" xfId="2" xr:uid="{00000000-0005-0000-0000-000001000000}"/>
    <cellStyle name="Normal" xfId="0" builtinId="0"/>
    <cellStyle name="Normal 10" xfId="10" xr:uid="{00000000-0005-0000-0000-000003000000}"/>
    <cellStyle name="Normal 112" xfId="3" xr:uid="{00000000-0005-0000-0000-000004000000}"/>
    <cellStyle name="Normal 112 2" xfId="4" xr:uid="{00000000-0005-0000-0000-000005000000}"/>
    <cellStyle name="Normal 126" xfId="5" xr:uid="{00000000-0005-0000-0000-000006000000}"/>
    <cellStyle name="Normal 129" xfId="6" xr:uid="{00000000-0005-0000-0000-000007000000}"/>
    <cellStyle name="Normal 2 2" xfId="9" xr:uid="{00000000-0005-0000-0000-000008000000}"/>
    <cellStyle name="Normal 4" xfId="7" xr:uid="{00000000-0005-0000-0000-000009000000}"/>
    <cellStyle name="Normal 5" xfId="8" xr:uid="{00000000-0005-0000-0000-00000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904875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253350" y="409575"/>
          <a:ext cx="0" cy="122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904875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253350" y="409575"/>
          <a:ext cx="0" cy="122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3</xdr:row>
      <xdr:rowOff>57150</xdr:rowOff>
    </xdr:to>
    <xdr:pic>
      <xdr:nvPicPr>
        <xdr:cNvPr id="4" name="Picture 1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253350" y="409575"/>
          <a:ext cx="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3</xdr:row>
      <xdr:rowOff>57150</xdr:rowOff>
    </xdr:to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253350" y="409575"/>
          <a:ext cx="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895350</xdr:rowOff>
    </xdr:to>
    <xdr:pic>
      <xdr:nvPicPr>
        <xdr:cNvPr id="6" name="Picture 1" descr="173900_logo_final">
          <a:extLst>
            <a:ext uri="{FF2B5EF4-FFF2-40B4-BE49-F238E27FC236}">
              <a16:creationId xmlns:a16="http://schemas.microsoft.com/office/drawing/2014/main" id="{A6869B43-8ED5-4AF3-B6FE-CF64A2CFD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00950" y="4667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895350</xdr:rowOff>
    </xdr:to>
    <xdr:pic>
      <xdr:nvPicPr>
        <xdr:cNvPr id="7" name="Picture 1" descr="173900_logo_final">
          <a:extLst>
            <a:ext uri="{FF2B5EF4-FFF2-40B4-BE49-F238E27FC236}">
              <a16:creationId xmlns:a16="http://schemas.microsoft.com/office/drawing/2014/main" id="{085A0F2F-C514-415E-BDE0-761189E8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00950" y="4667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904875</xdr:rowOff>
    </xdr:to>
    <xdr:pic>
      <xdr:nvPicPr>
        <xdr:cNvPr id="8" name="Picture 7" descr="173900_logo_final">
          <a:extLst>
            <a:ext uri="{FF2B5EF4-FFF2-40B4-BE49-F238E27FC236}">
              <a16:creationId xmlns:a16="http://schemas.microsoft.com/office/drawing/2014/main" id="{70CC2416-DC20-4DFA-90E2-29E312BE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609000" y="342900"/>
          <a:ext cx="0" cy="122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904875</xdr:rowOff>
    </xdr:to>
    <xdr:pic>
      <xdr:nvPicPr>
        <xdr:cNvPr id="9" name="Picture 1" descr="173900_logo_final">
          <a:extLst>
            <a:ext uri="{FF2B5EF4-FFF2-40B4-BE49-F238E27FC236}">
              <a16:creationId xmlns:a16="http://schemas.microsoft.com/office/drawing/2014/main" id="{08C4B8BE-FEAC-4F8B-9BFC-87E77930D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609000" y="342900"/>
          <a:ext cx="0" cy="122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3</xdr:row>
      <xdr:rowOff>57150</xdr:rowOff>
    </xdr:to>
    <xdr:pic>
      <xdr:nvPicPr>
        <xdr:cNvPr id="10" name="Picture 1" descr="173900_logo_final">
          <a:extLst>
            <a:ext uri="{FF2B5EF4-FFF2-40B4-BE49-F238E27FC236}">
              <a16:creationId xmlns:a16="http://schemas.microsoft.com/office/drawing/2014/main" id="{2AE4A79C-9F81-4029-9BF9-592F7DF2D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609000" y="342900"/>
          <a:ext cx="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3</xdr:row>
      <xdr:rowOff>57150</xdr:rowOff>
    </xdr:to>
    <xdr:pic>
      <xdr:nvPicPr>
        <xdr:cNvPr id="11" name="Picture 1" descr="173900_logo_final">
          <a:extLst>
            <a:ext uri="{FF2B5EF4-FFF2-40B4-BE49-F238E27FC236}">
              <a16:creationId xmlns:a16="http://schemas.microsoft.com/office/drawing/2014/main" id="{F53B6C30-5555-4FF6-AB32-237963D91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609000" y="342900"/>
          <a:ext cx="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895350</xdr:rowOff>
    </xdr:to>
    <xdr:pic>
      <xdr:nvPicPr>
        <xdr:cNvPr id="12" name="Picture 1" descr="173900_logo_final">
          <a:extLst>
            <a:ext uri="{FF2B5EF4-FFF2-40B4-BE49-F238E27FC236}">
              <a16:creationId xmlns:a16="http://schemas.microsoft.com/office/drawing/2014/main" id="{A05CD7FE-3DEA-417F-BE6E-02267E2DD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609000" y="342900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895350</xdr:rowOff>
    </xdr:to>
    <xdr:pic>
      <xdr:nvPicPr>
        <xdr:cNvPr id="13" name="Picture 1" descr="173900_logo_final">
          <a:extLst>
            <a:ext uri="{FF2B5EF4-FFF2-40B4-BE49-F238E27FC236}">
              <a16:creationId xmlns:a16="http://schemas.microsoft.com/office/drawing/2014/main" id="{6C11E478-3D02-4EB3-AFBC-6508D3968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609000" y="342900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895350</xdr:rowOff>
    </xdr:to>
    <xdr:pic>
      <xdr:nvPicPr>
        <xdr:cNvPr id="14" name="Picture 1" descr="173900_logo_final">
          <a:extLst>
            <a:ext uri="{FF2B5EF4-FFF2-40B4-BE49-F238E27FC236}">
              <a16:creationId xmlns:a16="http://schemas.microsoft.com/office/drawing/2014/main" id="{F40CC5ED-1518-4AFF-AA96-C55AF46C5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875700" y="95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895350</xdr:rowOff>
    </xdr:to>
    <xdr:pic>
      <xdr:nvPicPr>
        <xdr:cNvPr id="15" name="Picture 1" descr="173900_logo_final">
          <a:extLst>
            <a:ext uri="{FF2B5EF4-FFF2-40B4-BE49-F238E27FC236}">
              <a16:creationId xmlns:a16="http://schemas.microsoft.com/office/drawing/2014/main" id="{1D549A0E-8604-4E06-8988-5C84E171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875700" y="95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895350</xdr:rowOff>
    </xdr:to>
    <xdr:pic>
      <xdr:nvPicPr>
        <xdr:cNvPr id="16" name="Picture 1" descr="173900_logo_final">
          <a:extLst>
            <a:ext uri="{FF2B5EF4-FFF2-40B4-BE49-F238E27FC236}">
              <a16:creationId xmlns:a16="http://schemas.microsoft.com/office/drawing/2014/main" id="{BF36059D-2CFE-4960-B5C8-A5A6FF1ED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875700" y="95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895350</xdr:rowOff>
    </xdr:to>
    <xdr:pic>
      <xdr:nvPicPr>
        <xdr:cNvPr id="17" name="Picture 1" descr="173900_logo_final">
          <a:extLst>
            <a:ext uri="{FF2B5EF4-FFF2-40B4-BE49-F238E27FC236}">
              <a16:creationId xmlns:a16="http://schemas.microsoft.com/office/drawing/2014/main" id="{B5B8637A-BB29-43E8-8639-559A60FA8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875700" y="9525"/>
          <a:ext cx="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885825</xdr:rowOff>
    </xdr:to>
    <xdr:pic>
      <xdr:nvPicPr>
        <xdr:cNvPr id="18" name="Picture 1" descr="173900_logo_final">
          <a:extLst>
            <a:ext uri="{FF2B5EF4-FFF2-40B4-BE49-F238E27FC236}">
              <a16:creationId xmlns:a16="http://schemas.microsoft.com/office/drawing/2014/main" id="{9927356F-B283-460A-A845-9A07F4FC0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875700" y="9525"/>
          <a:ext cx="0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666750</xdr:colOff>
      <xdr:row>1</xdr:row>
      <xdr:rowOff>9525</xdr:rowOff>
    </xdr:from>
    <xdr:to>
      <xdr:col>14</xdr:col>
      <xdr:colOff>666750</xdr:colOff>
      <xdr:row>2</xdr:row>
      <xdr:rowOff>885825</xdr:rowOff>
    </xdr:to>
    <xdr:pic>
      <xdr:nvPicPr>
        <xdr:cNvPr id="19" name="Picture 1" descr="173900_logo_final">
          <a:extLst>
            <a:ext uri="{FF2B5EF4-FFF2-40B4-BE49-F238E27FC236}">
              <a16:creationId xmlns:a16="http://schemas.microsoft.com/office/drawing/2014/main" id="{04874E75-8698-44B3-8C3E-3D3ED2C86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4875700" y="9525"/>
          <a:ext cx="0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40"/>
  <sheetViews>
    <sheetView rightToLeft="1" topLeftCell="B1" workbookViewId="0">
      <selection activeCell="O9" sqref="O9"/>
    </sheetView>
  </sheetViews>
  <sheetFormatPr defaultColWidth="12.140625" defaultRowHeight="15.75" x14ac:dyDescent="0.25"/>
  <cols>
    <col min="1" max="1" width="1.7109375" style="34" customWidth="1"/>
    <col min="2" max="2" width="25.85546875" style="34" customWidth="1"/>
    <col min="3" max="3" width="8" style="4" customWidth="1"/>
    <col min="4" max="4" width="10" style="34" customWidth="1"/>
    <col min="5" max="5" width="10.5703125" style="34" customWidth="1"/>
    <col min="6" max="6" width="11.28515625" style="34" customWidth="1"/>
    <col min="7" max="7" width="10.28515625" style="34" customWidth="1"/>
    <col min="8" max="8" width="10.42578125" style="34" customWidth="1"/>
    <col min="9" max="9" width="13" style="34" customWidth="1"/>
    <col min="10" max="10" width="11" style="34" customWidth="1"/>
    <col min="11" max="11" width="8.28515625" style="34" customWidth="1"/>
    <col min="12" max="12" width="18.7109375" style="34" customWidth="1"/>
    <col min="13" max="13" width="19.5703125" style="34" customWidth="1"/>
    <col min="14" max="14" width="12.42578125" style="34" customWidth="1"/>
    <col min="15" max="15" width="39.140625" style="34" customWidth="1"/>
    <col min="16" max="16384" width="12.140625" style="34"/>
  </cols>
  <sheetData>
    <row r="1" spans="2:16" ht="16.5" customHeight="1" x14ac:dyDescent="0.25">
      <c r="B1" s="51" t="s">
        <v>164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3"/>
    </row>
    <row r="2" spans="2:16" ht="26.25" customHeight="1" x14ac:dyDescent="0.25">
      <c r="B2" s="54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6"/>
    </row>
    <row r="3" spans="2:16" ht="73.5" customHeight="1" x14ac:dyDescent="0.25">
      <c r="B3" s="35" t="s">
        <v>0</v>
      </c>
      <c r="C3" s="1" t="s">
        <v>23</v>
      </c>
      <c r="D3" s="1" t="s">
        <v>28</v>
      </c>
      <c r="E3" s="1" t="s">
        <v>57</v>
      </c>
      <c r="F3" s="1" t="s">
        <v>22</v>
      </c>
      <c r="G3" s="1" t="s">
        <v>29</v>
      </c>
      <c r="H3" s="1" t="s">
        <v>58</v>
      </c>
      <c r="I3" s="1" t="s">
        <v>59</v>
      </c>
      <c r="J3" s="1" t="s">
        <v>30</v>
      </c>
      <c r="K3" s="2" t="s">
        <v>100</v>
      </c>
      <c r="L3" s="1" t="s">
        <v>60</v>
      </c>
      <c r="M3" s="1" t="s">
        <v>61</v>
      </c>
      <c r="N3" s="1" t="s">
        <v>24</v>
      </c>
      <c r="O3" s="1" t="s">
        <v>72</v>
      </c>
    </row>
    <row r="4" spans="2:16" ht="18" customHeight="1" x14ac:dyDescent="0.25">
      <c r="B4" s="48" t="s">
        <v>34</v>
      </c>
      <c r="C4" s="48"/>
      <c r="D4" s="49" t="s">
        <v>73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2:16" ht="18" customHeight="1" x14ac:dyDescent="0.25">
      <c r="B5" s="3" t="s">
        <v>55</v>
      </c>
      <c r="C5" s="3" t="s">
        <v>56</v>
      </c>
      <c r="D5" s="36">
        <v>0.84</v>
      </c>
      <c r="E5" s="36">
        <v>0.86</v>
      </c>
      <c r="F5" s="36">
        <v>0.59</v>
      </c>
      <c r="G5" s="36">
        <v>0.6</v>
      </c>
      <c r="H5" s="36">
        <v>0.6</v>
      </c>
      <c r="I5" s="36">
        <v>0.84</v>
      </c>
      <c r="J5" s="37">
        <v>-28.571428571428569</v>
      </c>
      <c r="K5" s="38">
        <v>1402</v>
      </c>
      <c r="L5" s="38">
        <v>1377014590</v>
      </c>
      <c r="M5" s="38">
        <v>1088777481.1000001</v>
      </c>
      <c r="N5" s="39">
        <v>169</v>
      </c>
      <c r="O5" s="40" t="s">
        <v>62</v>
      </c>
      <c r="P5" s="41"/>
    </row>
    <row r="6" spans="2:16" ht="18" customHeight="1" x14ac:dyDescent="0.25">
      <c r="B6" s="3" t="s">
        <v>165</v>
      </c>
      <c r="C6" s="3" t="s">
        <v>95</v>
      </c>
      <c r="D6" s="36">
        <v>0.92</v>
      </c>
      <c r="E6" s="36">
        <v>1</v>
      </c>
      <c r="F6" s="36">
        <v>0.19</v>
      </c>
      <c r="G6" s="36">
        <v>0.19</v>
      </c>
      <c r="H6" s="36">
        <v>0.19</v>
      </c>
      <c r="I6" s="36">
        <v>0.92</v>
      </c>
      <c r="J6" s="37">
        <v>-79.347826086956516</v>
      </c>
      <c r="K6" s="38">
        <v>62</v>
      </c>
      <c r="L6" s="38">
        <v>70844958</v>
      </c>
      <c r="M6" s="38">
        <v>49539126.739999995</v>
      </c>
      <c r="N6" s="39">
        <v>33</v>
      </c>
      <c r="O6" s="40" t="s">
        <v>96</v>
      </c>
      <c r="P6" s="41"/>
    </row>
    <row r="7" spans="2:16" ht="18" customHeight="1" x14ac:dyDescent="0.25">
      <c r="B7" s="3" t="s">
        <v>130</v>
      </c>
      <c r="C7" s="3" t="s">
        <v>67</v>
      </c>
      <c r="D7" s="36">
        <v>0.11</v>
      </c>
      <c r="E7" s="36">
        <v>0.11</v>
      </c>
      <c r="F7" s="36">
        <v>0.06</v>
      </c>
      <c r="G7" s="36">
        <v>0.11</v>
      </c>
      <c r="H7" s="36">
        <v>0.11</v>
      </c>
      <c r="I7" s="36">
        <v>0.1</v>
      </c>
      <c r="J7" s="37">
        <v>9.9999999999999858</v>
      </c>
      <c r="K7" s="38">
        <v>217</v>
      </c>
      <c r="L7" s="38">
        <v>534921622</v>
      </c>
      <c r="M7" s="38">
        <v>50011976.600000001</v>
      </c>
      <c r="N7" s="39">
        <v>82</v>
      </c>
      <c r="O7" s="40" t="s">
        <v>131</v>
      </c>
      <c r="P7" s="41"/>
    </row>
    <row r="8" spans="2:16" ht="18" customHeight="1" x14ac:dyDescent="0.25">
      <c r="B8" s="3" t="s">
        <v>155</v>
      </c>
      <c r="C8" s="3" t="s">
        <v>154</v>
      </c>
      <c r="D8" s="36">
        <v>1</v>
      </c>
      <c r="E8" s="36">
        <v>1</v>
      </c>
      <c r="F8" s="36">
        <v>1</v>
      </c>
      <c r="G8" s="36">
        <v>1</v>
      </c>
      <c r="H8" s="36">
        <v>1</v>
      </c>
      <c r="I8" s="36">
        <v>1</v>
      </c>
      <c r="J8" s="37">
        <v>0</v>
      </c>
      <c r="K8" s="38">
        <v>8</v>
      </c>
      <c r="L8" s="38">
        <v>54800</v>
      </c>
      <c r="M8" s="38">
        <v>54800</v>
      </c>
      <c r="N8" s="39">
        <v>3</v>
      </c>
      <c r="O8" s="40" t="s">
        <v>156</v>
      </c>
      <c r="P8" s="41"/>
    </row>
    <row r="9" spans="2:16" ht="18" customHeight="1" x14ac:dyDescent="0.25">
      <c r="B9" s="3" t="s">
        <v>166</v>
      </c>
      <c r="C9" s="3" t="s">
        <v>66</v>
      </c>
      <c r="D9" s="36">
        <v>0.75</v>
      </c>
      <c r="E9" s="36">
        <v>0.85</v>
      </c>
      <c r="F9" s="36">
        <v>0.15</v>
      </c>
      <c r="G9" s="36">
        <v>0.18</v>
      </c>
      <c r="H9" s="36">
        <v>0.18</v>
      </c>
      <c r="I9" s="36">
        <v>0.7</v>
      </c>
      <c r="J9" s="37">
        <v>-74.285714285714292</v>
      </c>
      <c r="K9" s="38">
        <v>144</v>
      </c>
      <c r="L9" s="38">
        <v>7203368896</v>
      </c>
      <c r="M9" s="38">
        <v>2376576964.4799995</v>
      </c>
      <c r="N9" s="39">
        <v>46</v>
      </c>
      <c r="O9" s="40" t="s">
        <v>68</v>
      </c>
      <c r="P9" s="41"/>
    </row>
    <row r="10" spans="2:16" ht="18" customHeight="1" x14ac:dyDescent="0.25">
      <c r="B10" s="3" t="s">
        <v>40</v>
      </c>
      <c r="C10" s="3" t="s">
        <v>41</v>
      </c>
      <c r="D10" s="36">
        <v>0.27</v>
      </c>
      <c r="E10" s="36">
        <v>0.36</v>
      </c>
      <c r="F10" s="36">
        <v>0.17</v>
      </c>
      <c r="G10" s="36">
        <v>0.2</v>
      </c>
      <c r="H10" s="36">
        <v>0.24</v>
      </c>
      <c r="I10" s="36">
        <v>0.28999999999999998</v>
      </c>
      <c r="J10" s="37">
        <v>-17.241379310344829</v>
      </c>
      <c r="K10" s="38">
        <v>219</v>
      </c>
      <c r="L10" s="38">
        <v>35763433596</v>
      </c>
      <c r="M10" s="38">
        <v>8920704918.1400013</v>
      </c>
      <c r="N10" s="39">
        <v>59</v>
      </c>
      <c r="O10" s="40" t="s">
        <v>132</v>
      </c>
      <c r="P10" s="41"/>
    </row>
    <row r="11" spans="2:16" ht="18" customHeight="1" x14ac:dyDescent="0.25">
      <c r="B11" s="3" t="s">
        <v>180</v>
      </c>
      <c r="C11" s="3" t="s">
        <v>179</v>
      </c>
      <c r="D11" s="36">
        <v>0.21</v>
      </c>
      <c r="E11" s="36">
        <v>0.21</v>
      </c>
      <c r="F11" s="36">
        <v>0.09</v>
      </c>
      <c r="G11" s="36">
        <v>0.09</v>
      </c>
      <c r="H11" s="36">
        <v>0.09</v>
      </c>
      <c r="I11" s="36">
        <v>0.24</v>
      </c>
      <c r="J11" s="37">
        <v>-62.5</v>
      </c>
      <c r="K11" s="38">
        <v>8</v>
      </c>
      <c r="L11" s="38">
        <v>12000000</v>
      </c>
      <c r="M11" s="38">
        <v>1555000</v>
      </c>
      <c r="N11" s="39">
        <v>8</v>
      </c>
      <c r="O11" s="40" t="s">
        <v>181</v>
      </c>
      <c r="P11" s="41"/>
    </row>
    <row r="12" spans="2:16" ht="18" customHeight="1" x14ac:dyDescent="0.25">
      <c r="B12" s="3" t="s">
        <v>184</v>
      </c>
      <c r="C12" s="3" t="s">
        <v>140</v>
      </c>
      <c r="D12" s="36">
        <v>1</v>
      </c>
      <c r="E12" s="36">
        <v>1</v>
      </c>
      <c r="F12" s="36">
        <v>1</v>
      </c>
      <c r="G12" s="36">
        <v>1</v>
      </c>
      <c r="H12" s="36">
        <v>1</v>
      </c>
      <c r="I12" s="36">
        <v>1</v>
      </c>
      <c r="J12" s="37">
        <v>0</v>
      </c>
      <c r="K12" s="38">
        <v>2</v>
      </c>
      <c r="L12" s="38">
        <v>39920000000</v>
      </c>
      <c r="M12" s="38">
        <v>39920000000</v>
      </c>
      <c r="N12" s="39">
        <v>1</v>
      </c>
      <c r="O12" s="40" t="s">
        <v>150</v>
      </c>
      <c r="P12" s="41"/>
    </row>
    <row r="13" spans="2:16" ht="18" customHeight="1" x14ac:dyDescent="0.25">
      <c r="B13" s="3" t="s">
        <v>167</v>
      </c>
      <c r="C13" s="3" t="s">
        <v>45</v>
      </c>
      <c r="D13" s="36">
        <v>0.75</v>
      </c>
      <c r="E13" s="36">
        <v>1</v>
      </c>
      <c r="F13" s="36">
        <v>0.75</v>
      </c>
      <c r="G13" s="36">
        <v>0.75</v>
      </c>
      <c r="H13" s="36">
        <v>0.75</v>
      </c>
      <c r="I13" s="36">
        <v>0.75</v>
      </c>
      <c r="J13" s="37">
        <v>0</v>
      </c>
      <c r="K13" s="38">
        <v>24</v>
      </c>
      <c r="L13" s="38">
        <v>14756150000</v>
      </c>
      <c r="M13" s="38">
        <v>11067112500</v>
      </c>
      <c r="N13" s="39">
        <v>6</v>
      </c>
      <c r="O13" s="40" t="s">
        <v>146</v>
      </c>
      <c r="P13" s="41"/>
    </row>
    <row r="14" spans="2:16" ht="18" customHeight="1" x14ac:dyDescent="0.25">
      <c r="B14" s="3" t="s">
        <v>157</v>
      </c>
      <c r="C14" s="3" t="s">
        <v>38</v>
      </c>
      <c r="D14" s="36">
        <v>0.34</v>
      </c>
      <c r="E14" s="36">
        <v>0.34</v>
      </c>
      <c r="F14" s="36">
        <v>0.34</v>
      </c>
      <c r="G14" s="36">
        <v>0.34</v>
      </c>
      <c r="H14" s="36">
        <v>0.34</v>
      </c>
      <c r="I14" s="36">
        <v>0.34</v>
      </c>
      <c r="J14" s="37">
        <v>0</v>
      </c>
      <c r="K14" s="38">
        <v>2</v>
      </c>
      <c r="L14" s="38">
        <v>19764706893</v>
      </c>
      <c r="M14" s="38">
        <v>6720000343.6199999</v>
      </c>
      <c r="N14" s="39">
        <v>1</v>
      </c>
      <c r="O14" s="40" t="s">
        <v>149</v>
      </c>
      <c r="P14" s="41"/>
    </row>
    <row r="15" spans="2:16" ht="18" customHeight="1" x14ac:dyDescent="0.25">
      <c r="B15" s="3" t="s">
        <v>147</v>
      </c>
      <c r="C15" s="3" t="s">
        <v>71</v>
      </c>
      <c r="D15" s="36">
        <v>1</v>
      </c>
      <c r="E15" s="36">
        <v>1</v>
      </c>
      <c r="F15" s="36">
        <v>1</v>
      </c>
      <c r="G15" s="36">
        <v>1</v>
      </c>
      <c r="H15" s="36">
        <v>1</v>
      </c>
      <c r="I15" s="36">
        <v>1</v>
      </c>
      <c r="J15" s="37">
        <v>0</v>
      </c>
      <c r="K15" s="38">
        <v>7</v>
      </c>
      <c r="L15" s="38">
        <v>8250452675</v>
      </c>
      <c r="M15" s="38">
        <v>8250452675</v>
      </c>
      <c r="N15" s="39">
        <v>4</v>
      </c>
      <c r="O15" s="40" t="s">
        <v>148</v>
      </c>
      <c r="P15" s="41"/>
    </row>
    <row r="16" spans="2:16" ht="18" customHeight="1" x14ac:dyDescent="0.25">
      <c r="B16" s="3" t="s">
        <v>151</v>
      </c>
      <c r="C16" s="3" t="s">
        <v>141</v>
      </c>
      <c r="D16" s="36">
        <v>0.7</v>
      </c>
      <c r="E16" s="36">
        <v>0.7</v>
      </c>
      <c r="F16" s="36">
        <v>7.0000000000000007E-2</v>
      </c>
      <c r="G16" s="36">
        <v>7.0000000000000007E-2</v>
      </c>
      <c r="H16" s="36">
        <v>7.0000000000000007E-2</v>
      </c>
      <c r="I16" s="36">
        <v>1</v>
      </c>
      <c r="J16" s="37">
        <v>-93</v>
      </c>
      <c r="K16" s="38">
        <v>16</v>
      </c>
      <c r="L16" s="38">
        <v>21000000</v>
      </c>
      <c r="M16" s="38">
        <v>4650000</v>
      </c>
      <c r="N16" s="39">
        <v>15</v>
      </c>
      <c r="O16" s="40" t="s">
        <v>152</v>
      </c>
      <c r="P16" s="41"/>
    </row>
    <row r="17" spans="2:16" ht="18" customHeight="1" x14ac:dyDescent="0.25">
      <c r="B17" s="3" t="s">
        <v>183</v>
      </c>
      <c r="C17" s="3" t="s">
        <v>142</v>
      </c>
      <c r="D17" s="36">
        <v>0.65</v>
      </c>
      <c r="E17" s="36">
        <v>0.85</v>
      </c>
      <c r="F17" s="36">
        <v>0.6</v>
      </c>
      <c r="G17" s="36">
        <v>0.85</v>
      </c>
      <c r="H17" s="36">
        <v>0.85</v>
      </c>
      <c r="I17" s="36">
        <v>0.94</v>
      </c>
      <c r="J17" s="37">
        <v>-9.5744680851063801</v>
      </c>
      <c r="K17" s="38">
        <v>16</v>
      </c>
      <c r="L17" s="38">
        <v>2047196729</v>
      </c>
      <c r="M17" s="38">
        <v>1733526694.74</v>
      </c>
      <c r="N17" s="39">
        <v>11</v>
      </c>
      <c r="O17" s="40" t="s">
        <v>182</v>
      </c>
      <c r="P17" s="41"/>
    </row>
    <row r="18" spans="2:16" ht="18" customHeight="1" x14ac:dyDescent="0.25">
      <c r="B18" s="43" t="s">
        <v>39</v>
      </c>
      <c r="C18" s="43"/>
      <c r="D18" s="44"/>
      <c r="E18" s="44"/>
      <c r="F18" s="44"/>
      <c r="G18" s="44"/>
      <c r="H18" s="44"/>
      <c r="I18" s="44"/>
      <c r="J18" s="44"/>
      <c r="K18" s="38">
        <f>SUM(K5:K17)</f>
        <v>2127</v>
      </c>
      <c r="L18" s="38">
        <f>SUM(L5:L17)</f>
        <v>129721144759</v>
      </c>
      <c r="M18" s="38">
        <f>SUM(M5:M17)</f>
        <v>80182962480.419998</v>
      </c>
      <c r="N18" s="45" t="s">
        <v>19</v>
      </c>
      <c r="O18" s="46"/>
      <c r="P18" s="41"/>
    </row>
    <row r="19" spans="2:16" ht="18" customHeight="1" x14ac:dyDescent="0.25">
      <c r="B19" s="48" t="s">
        <v>168</v>
      </c>
      <c r="C19" s="48"/>
      <c r="D19" s="49" t="s">
        <v>118</v>
      </c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1"/>
    </row>
    <row r="20" spans="2:16" ht="18" customHeight="1" x14ac:dyDescent="0.25">
      <c r="B20" s="3" t="s">
        <v>169</v>
      </c>
      <c r="C20" s="3" t="s">
        <v>101</v>
      </c>
      <c r="D20" s="36">
        <v>0.85</v>
      </c>
      <c r="E20" s="36">
        <v>0.85</v>
      </c>
      <c r="F20" s="36">
        <v>0.68</v>
      </c>
      <c r="G20" s="36">
        <v>0.68</v>
      </c>
      <c r="H20" s="36">
        <v>0.68</v>
      </c>
      <c r="I20" s="36">
        <v>0.8</v>
      </c>
      <c r="J20" s="37">
        <v>-15.000000000000002</v>
      </c>
      <c r="K20" s="38">
        <v>27</v>
      </c>
      <c r="L20" s="35">
        <v>582781</v>
      </c>
      <c r="M20" s="38">
        <v>423706.61</v>
      </c>
      <c r="N20" s="39">
        <v>18</v>
      </c>
      <c r="O20" s="40" t="s">
        <v>170</v>
      </c>
      <c r="P20" s="41"/>
    </row>
    <row r="21" spans="2:16" ht="18" customHeight="1" x14ac:dyDescent="0.25">
      <c r="B21" s="3" t="s">
        <v>104</v>
      </c>
      <c r="C21" s="3" t="s">
        <v>105</v>
      </c>
      <c r="D21" s="36">
        <v>0.76</v>
      </c>
      <c r="E21" s="36">
        <v>0.76</v>
      </c>
      <c r="F21" s="36">
        <v>0.76</v>
      </c>
      <c r="G21" s="36">
        <v>0.76</v>
      </c>
      <c r="H21" s="36">
        <v>0.76</v>
      </c>
      <c r="I21" s="36">
        <v>0.76</v>
      </c>
      <c r="J21" s="37">
        <v>0</v>
      </c>
      <c r="K21" s="38">
        <v>1</v>
      </c>
      <c r="L21" s="35">
        <v>33334</v>
      </c>
      <c r="M21" s="38">
        <v>25333.84</v>
      </c>
      <c r="N21" s="39">
        <v>1</v>
      </c>
      <c r="O21" s="40" t="s">
        <v>106</v>
      </c>
      <c r="P21" s="41"/>
    </row>
    <row r="22" spans="2:16" ht="18" customHeight="1" x14ac:dyDescent="0.25">
      <c r="B22" s="43" t="s">
        <v>171</v>
      </c>
      <c r="C22" s="43"/>
      <c r="D22" s="44"/>
      <c r="E22" s="44"/>
      <c r="F22" s="44"/>
      <c r="G22" s="44"/>
      <c r="H22" s="44"/>
      <c r="I22" s="44"/>
      <c r="J22" s="44"/>
      <c r="K22" s="38">
        <f>SUM(K20:K21)</f>
        <v>28</v>
      </c>
      <c r="L22" s="38">
        <f>SUM(L20:L21)</f>
        <v>616115</v>
      </c>
      <c r="M22" s="38">
        <f>SUM(M20:M21)</f>
        <v>449040.45</v>
      </c>
      <c r="N22" s="45" t="s">
        <v>19</v>
      </c>
      <c r="O22" s="46"/>
      <c r="P22" s="41"/>
    </row>
    <row r="23" spans="2:16" ht="18" customHeight="1" x14ac:dyDescent="0.25">
      <c r="B23" s="48" t="s">
        <v>172</v>
      </c>
      <c r="C23" s="48"/>
      <c r="D23" s="49" t="s">
        <v>173</v>
      </c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1"/>
    </row>
    <row r="24" spans="2:16" ht="18" customHeight="1" x14ac:dyDescent="0.25">
      <c r="B24" s="3" t="s">
        <v>69</v>
      </c>
      <c r="C24" s="3" t="s">
        <v>70</v>
      </c>
      <c r="D24" s="36">
        <v>1</v>
      </c>
      <c r="E24" s="36">
        <v>1.2</v>
      </c>
      <c r="F24" s="36">
        <v>1</v>
      </c>
      <c r="G24" s="36">
        <v>1.2</v>
      </c>
      <c r="H24" s="36">
        <v>1.2</v>
      </c>
      <c r="I24" s="36">
        <v>1</v>
      </c>
      <c r="J24" s="37">
        <v>19.999999999999996</v>
      </c>
      <c r="K24" s="38">
        <v>16</v>
      </c>
      <c r="L24" s="35">
        <v>838869</v>
      </c>
      <c r="M24" s="38">
        <v>950708.29</v>
      </c>
      <c r="N24" s="39">
        <v>10</v>
      </c>
      <c r="O24" s="40" t="s">
        <v>145</v>
      </c>
      <c r="P24" s="41"/>
    </row>
    <row r="25" spans="2:16" ht="18" customHeight="1" x14ac:dyDescent="0.25">
      <c r="B25" s="3" t="s">
        <v>133</v>
      </c>
      <c r="C25" s="3" t="s">
        <v>134</v>
      </c>
      <c r="D25" s="36">
        <v>0.37</v>
      </c>
      <c r="E25" s="36">
        <v>0.45</v>
      </c>
      <c r="F25" s="36">
        <v>0.3</v>
      </c>
      <c r="G25" s="36">
        <v>0.45</v>
      </c>
      <c r="H25" s="36">
        <v>0.45</v>
      </c>
      <c r="I25" s="36">
        <v>0.37</v>
      </c>
      <c r="J25" s="37">
        <v>21.621621621621621</v>
      </c>
      <c r="K25" s="38">
        <v>20</v>
      </c>
      <c r="L25" s="38">
        <v>2256030</v>
      </c>
      <c r="M25" s="38">
        <v>811046.06</v>
      </c>
      <c r="N25" s="39">
        <v>7</v>
      </c>
      <c r="O25" s="40" t="s">
        <v>135</v>
      </c>
      <c r="P25" s="41"/>
    </row>
    <row r="26" spans="2:16" ht="18" customHeight="1" x14ac:dyDescent="0.25">
      <c r="B26" s="43"/>
      <c r="C26" s="43"/>
      <c r="D26" s="44"/>
      <c r="E26" s="44"/>
      <c r="F26" s="44"/>
      <c r="G26" s="44"/>
      <c r="H26" s="44"/>
      <c r="I26" s="44"/>
      <c r="J26" s="44"/>
      <c r="K26" s="38">
        <f>SUM(K24:K25)</f>
        <v>36</v>
      </c>
      <c r="L26" s="38">
        <f>SUM(L24:L25)</f>
        <v>3094899</v>
      </c>
      <c r="M26" s="38">
        <f>SUM(M24:M25)</f>
        <v>1761754.35</v>
      </c>
      <c r="N26" s="45" t="s">
        <v>19</v>
      </c>
      <c r="O26" s="46"/>
      <c r="P26" s="41"/>
    </row>
    <row r="27" spans="2:16" ht="18" customHeight="1" x14ac:dyDescent="0.25">
      <c r="B27" s="48" t="s">
        <v>136</v>
      </c>
      <c r="C27" s="48"/>
      <c r="D27" s="49" t="s">
        <v>122</v>
      </c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 t="s">
        <v>122</v>
      </c>
      <c r="P27" s="41"/>
    </row>
    <row r="28" spans="2:16" ht="18" customHeight="1" x14ac:dyDescent="0.25">
      <c r="B28" s="3" t="s">
        <v>97</v>
      </c>
      <c r="C28" s="3" t="s">
        <v>98</v>
      </c>
      <c r="D28" s="36">
        <v>2.4300000000000002</v>
      </c>
      <c r="E28" s="36">
        <v>2.66</v>
      </c>
      <c r="F28" s="36">
        <v>1.4</v>
      </c>
      <c r="G28" s="36">
        <v>2.2000000000000002</v>
      </c>
      <c r="H28" s="36">
        <v>2.2000000000000002</v>
      </c>
      <c r="I28" s="36">
        <v>2.4500000000000002</v>
      </c>
      <c r="J28" s="37">
        <v>-10.204081632653061</v>
      </c>
      <c r="K28" s="38">
        <v>932</v>
      </c>
      <c r="L28" s="38">
        <v>191145313</v>
      </c>
      <c r="M28" s="38">
        <v>425509141.49000001</v>
      </c>
      <c r="N28" s="39">
        <v>105</v>
      </c>
      <c r="O28" s="40" t="s">
        <v>99</v>
      </c>
      <c r="P28" s="41"/>
    </row>
    <row r="29" spans="2:16" ht="18" customHeight="1" x14ac:dyDescent="0.25">
      <c r="B29" s="43" t="s">
        <v>128</v>
      </c>
      <c r="C29" s="43"/>
      <c r="D29" s="44"/>
      <c r="E29" s="44"/>
      <c r="F29" s="44"/>
      <c r="G29" s="44"/>
      <c r="H29" s="44"/>
      <c r="I29" s="44"/>
      <c r="J29" s="44"/>
      <c r="K29" s="38">
        <v>932</v>
      </c>
      <c r="L29" s="38">
        <v>191145313</v>
      </c>
      <c r="M29" s="38">
        <v>425509141.49000001</v>
      </c>
      <c r="N29" s="45" t="s">
        <v>19</v>
      </c>
      <c r="O29" s="46"/>
      <c r="P29" s="41"/>
    </row>
    <row r="30" spans="2:16" ht="18" customHeight="1" x14ac:dyDescent="0.25">
      <c r="B30" s="48" t="s">
        <v>35</v>
      </c>
      <c r="C30" s="48"/>
      <c r="D30" s="49" t="s">
        <v>86</v>
      </c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1"/>
    </row>
    <row r="31" spans="2:16" ht="18" customHeight="1" x14ac:dyDescent="0.25">
      <c r="B31" s="3" t="s">
        <v>137</v>
      </c>
      <c r="C31" s="3" t="s">
        <v>110</v>
      </c>
      <c r="D31" s="36">
        <v>2.9</v>
      </c>
      <c r="E31" s="36">
        <v>3.3</v>
      </c>
      <c r="F31" s="36">
        <v>2.9</v>
      </c>
      <c r="G31" s="36">
        <v>3.3</v>
      </c>
      <c r="H31" s="36">
        <v>3.3</v>
      </c>
      <c r="I31" s="36">
        <v>2.9</v>
      </c>
      <c r="J31" s="37">
        <v>13.793103448275868</v>
      </c>
      <c r="K31" s="38">
        <v>50</v>
      </c>
      <c r="L31" s="38">
        <v>13232923</v>
      </c>
      <c r="M31" s="38">
        <v>38823677.870000005</v>
      </c>
      <c r="N31" s="39">
        <v>21</v>
      </c>
      <c r="O31" s="40" t="s">
        <v>111</v>
      </c>
      <c r="P31" s="41"/>
    </row>
    <row r="32" spans="2:16" ht="18" customHeight="1" x14ac:dyDescent="0.25">
      <c r="B32" s="3" t="s">
        <v>79</v>
      </c>
      <c r="C32" s="3" t="s">
        <v>80</v>
      </c>
      <c r="D32" s="36">
        <v>3.35</v>
      </c>
      <c r="E32" s="36">
        <v>3.9</v>
      </c>
      <c r="F32" s="36">
        <v>1.86</v>
      </c>
      <c r="G32" s="36">
        <v>3.05</v>
      </c>
      <c r="H32" s="36">
        <v>3.05</v>
      </c>
      <c r="I32" s="36">
        <v>3.37</v>
      </c>
      <c r="J32" s="37">
        <v>-9.4955489614243387</v>
      </c>
      <c r="K32" s="38">
        <v>6643</v>
      </c>
      <c r="L32" s="38">
        <v>2024925114</v>
      </c>
      <c r="M32" s="38">
        <v>6012700623.0099983</v>
      </c>
      <c r="N32" s="39">
        <v>192</v>
      </c>
      <c r="O32" s="40" t="s">
        <v>81</v>
      </c>
      <c r="P32" s="41"/>
    </row>
    <row r="33" spans="2:16" ht="18" customHeight="1" x14ac:dyDescent="0.25">
      <c r="B33" s="3" t="s">
        <v>174</v>
      </c>
      <c r="C33" s="3" t="s">
        <v>42</v>
      </c>
      <c r="D33" s="36">
        <v>1.35</v>
      </c>
      <c r="E33" s="36">
        <v>1.4</v>
      </c>
      <c r="F33" s="36">
        <v>1</v>
      </c>
      <c r="G33" s="36">
        <v>1.25</v>
      </c>
      <c r="H33" s="36">
        <v>1.28</v>
      </c>
      <c r="I33" s="36">
        <v>1.4</v>
      </c>
      <c r="J33" s="37">
        <v>-8.5714285714285623</v>
      </c>
      <c r="K33" s="38">
        <v>260</v>
      </c>
      <c r="L33" s="38">
        <v>122362381</v>
      </c>
      <c r="M33" s="38">
        <v>157049315.52999997</v>
      </c>
      <c r="N33" s="39">
        <v>75</v>
      </c>
      <c r="O33" s="40" t="s">
        <v>138</v>
      </c>
      <c r="P33" s="41"/>
    </row>
    <row r="34" spans="2:16" ht="18" customHeight="1" x14ac:dyDescent="0.25">
      <c r="B34" s="3" t="s">
        <v>177</v>
      </c>
      <c r="C34" s="3" t="s">
        <v>153</v>
      </c>
      <c r="D34" s="36">
        <v>100</v>
      </c>
      <c r="E34" s="36">
        <v>100</v>
      </c>
      <c r="F34" s="36">
        <v>100</v>
      </c>
      <c r="G34" s="36">
        <v>100</v>
      </c>
      <c r="H34" s="36">
        <v>100</v>
      </c>
      <c r="I34" s="36">
        <v>100</v>
      </c>
      <c r="J34" s="37">
        <v>0</v>
      </c>
      <c r="K34" s="38">
        <v>2</v>
      </c>
      <c r="L34" s="38">
        <v>1500</v>
      </c>
      <c r="M34" s="38">
        <v>150000</v>
      </c>
      <c r="N34" s="39">
        <v>1</v>
      </c>
      <c r="O34" s="40" t="s">
        <v>178</v>
      </c>
      <c r="P34" s="41"/>
    </row>
    <row r="35" spans="2:16" ht="18" customHeight="1" x14ac:dyDescent="0.25">
      <c r="B35" s="43" t="s">
        <v>43</v>
      </c>
      <c r="C35" s="43"/>
      <c r="D35" s="44"/>
      <c r="E35" s="44"/>
      <c r="F35" s="44"/>
      <c r="G35" s="44"/>
      <c r="H35" s="44"/>
      <c r="I35" s="44"/>
      <c r="J35" s="44"/>
      <c r="K35" s="38">
        <f>SUM(K31:K34)</f>
        <v>6955</v>
      </c>
      <c r="L35" s="38">
        <f>SUM(L31:L34)</f>
        <v>2160521918</v>
      </c>
      <c r="M35" s="38">
        <f>SUM(M31:M34)</f>
        <v>6208723616.4099979</v>
      </c>
      <c r="N35" s="45" t="s">
        <v>19</v>
      </c>
      <c r="O35" s="46"/>
      <c r="P35" s="41"/>
    </row>
    <row r="36" spans="2:16" ht="18" customHeight="1" x14ac:dyDescent="0.25">
      <c r="B36" s="48" t="s">
        <v>93</v>
      </c>
      <c r="C36" s="48"/>
      <c r="D36" s="49" t="s">
        <v>94</v>
      </c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1"/>
    </row>
    <row r="37" spans="2:16" ht="18" customHeight="1" x14ac:dyDescent="0.25">
      <c r="B37" s="3" t="s">
        <v>82</v>
      </c>
      <c r="C37" s="3" t="s">
        <v>83</v>
      </c>
      <c r="D37" s="36">
        <v>23</v>
      </c>
      <c r="E37" s="36">
        <v>36</v>
      </c>
      <c r="F37" s="36">
        <v>21</v>
      </c>
      <c r="G37" s="36">
        <v>34</v>
      </c>
      <c r="H37" s="36">
        <v>34</v>
      </c>
      <c r="I37" s="36">
        <v>26</v>
      </c>
      <c r="J37" s="37">
        <v>30.76923076923077</v>
      </c>
      <c r="K37" s="38">
        <v>252</v>
      </c>
      <c r="L37" s="38">
        <v>3890454</v>
      </c>
      <c r="M37" s="38">
        <v>101694856</v>
      </c>
      <c r="N37" s="39">
        <v>81</v>
      </c>
      <c r="O37" s="40" t="s">
        <v>84</v>
      </c>
      <c r="P37" s="41"/>
    </row>
    <row r="38" spans="2:16" ht="18" customHeight="1" x14ac:dyDescent="0.25">
      <c r="B38" s="43" t="s">
        <v>139</v>
      </c>
      <c r="C38" s="43"/>
      <c r="D38" s="44"/>
      <c r="E38" s="44"/>
      <c r="F38" s="44"/>
      <c r="G38" s="44"/>
      <c r="H38" s="44"/>
      <c r="I38" s="44"/>
      <c r="J38" s="44"/>
      <c r="K38" s="38">
        <v>252</v>
      </c>
      <c r="L38" s="38">
        <v>3890454</v>
      </c>
      <c r="M38" s="38">
        <v>101694856</v>
      </c>
      <c r="N38" s="45" t="s">
        <v>19</v>
      </c>
      <c r="O38" s="46"/>
    </row>
    <row r="39" spans="2:16" ht="18" customHeight="1" x14ac:dyDescent="0.25">
      <c r="B39" s="43" t="s">
        <v>13</v>
      </c>
      <c r="C39" s="43"/>
      <c r="D39" s="44"/>
      <c r="E39" s="44"/>
      <c r="F39" s="44"/>
      <c r="G39" s="44"/>
      <c r="H39" s="44"/>
      <c r="I39" s="44"/>
      <c r="J39" s="44"/>
      <c r="K39" s="38">
        <f>K38+K35+K29+K26+K22+K18</f>
        <v>10330</v>
      </c>
      <c r="L39" s="38">
        <f t="shared" ref="L39:M39" si="0">L38+L35+L29+L26+L22+L18</f>
        <v>132080413458</v>
      </c>
      <c r="M39" s="38">
        <f t="shared" si="0"/>
        <v>86921100889.119995</v>
      </c>
      <c r="N39" s="38">
        <v>234</v>
      </c>
      <c r="O39" s="42" t="s">
        <v>20</v>
      </c>
    </row>
    <row r="40" spans="2:16" ht="18" customHeight="1" x14ac:dyDescent="0.3">
      <c r="B40" s="50" t="s">
        <v>175</v>
      </c>
      <c r="C40" s="50"/>
      <c r="D40" s="47" t="s">
        <v>176</v>
      </c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</row>
  </sheetData>
  <mergeCells count="35">
    <mergeCell ref="B1:O2"/>
    <mergeCell ref="B27:C27"/>
    <mergeCell ref="B18:C18"/>
    <mergeCell ref="D18:J18"/>
    <mergeCell ref="B19:C19"/>
    <mergeCell ref="D19:O19"/>
    <mergeCell ref="B22:C22"/>
    <mergeCell ref="D22:J22"/>
    <mergeCell ref="B23:C23"/>
    <mergeCell ref="D23:O23"/>
    <mergeCell ref="B26:C26"/>
    <mergeCell ref="D26:J26"/>
    <mergeCell ref="B4:C4"/>
    <mergeCell ref="D4:O4"/>
    <mergeCell ref="D27:O27"/>
    <mergeCell ref="N26:O26"/>
    <mergeCell ref="D40:O40"/>
    <mergeCell ref="B30:C30"/>
    <mergeCell ref="D30:O30"/>
    <mergeCell ref="B35:C35"/>
    <mergeCell ref="D35:J35"/>
    <mergeCell ref="B36:C36"/>
    <mergeCell ref="D36:O36"/>
    <mergeCell ref="B40:C40"/>
    <mergeCell ref="B38:C38"/>
    <mergeCell ref="N35:O35"/>
    <mergeCell ref="D38:J38"/>
    <mergeCell ref="N38:O38"/>
    <mergeCell ref="B39:C39"/>
    <mergeCell ref="D39:J39"/>
    <mergeCell ref="B29:C29"/>
    <mergeCell ref="D29:J29"/>
    <mergeCell ref="N29:O29"/>
    <mergeCell ref="N22:O22"/>
    <mergeCell ref="N18:O18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1:I40"/>
  <sheetViews>
    <sheetView rightToLeft="1" tabSelected="1" topLeftCell="C1" workbookViewId="0">
      <selection activeCell="D13" sqref="D13:I13"/>
    </sheetView>
  </sheetViews>
  <sheetFormatPr defaultColWidth="12.140625" defaultRowHeight="15.75" x14ac:dyDescent="0.25"/>
  <cols>
    <col min="1" max="1" width="1.7109375" style="4" customWidth="1"/>
    <col min="2" max="2" width="1.28515625" style="4" customWidth="1"/>
    <col min="3" max="3" width="1.85546875" style="4" customWidth="1"/>
    <col min="4" max="4" width="29.140625" style="4" customWidth="1"/>
    <col min="5" max="5" width="13.42578125" style="4" customWidth="1"/>
    <col min="6" max="6" width="11.140625" style="4" customWidth="1"/>
    <col min="7" max="7" width="22" style="4" customWidth="1"/>
    <col min="8" max="8" width="22.7109375" style="4" customWidth="1"/>
    <col min="9" max="9" width="50.140625" style="4" customWidth="1"/>
    <col min="10" max="16384" width="12.140625" style="4"/>
  </cols>
  <sheetData>
    <row r="1" spans="4:9" ht="24" customHeight="1" x14ac:dyDescent="0.25">
      <c r="D1" s="61" t="s">
        <v>216</v>
      </c>
      <c r="E1" s="62"/>
      <c r="F1" s="62"/>
      <c r="G1" s="62"/>
      <c r="H1" s="62"/>
      <c r="I1" s="62"/>
    </row>
    <row r="2" spans="4:9" ht="21.75" customHeight="1" x14ac:dyDescent="0.25">
      <c r="D2" s="59" t="s">
        <v>194</v>
      </c>
      <c r="E2" s="60"/>
      <c r="F2" s="60"/>
      <c r="G2" s="60"/>
      <c r="H2" s="60"/>
      <c r="I2" s="60"/>
    </row>
    <row r="3" spans="4:9" ht="47.25" x14ac:dyDescent="0.25">
      <c r="D3" s="26" t="s">
        <v>0</v>
      </c>
      <c r="E3" s="27" t="s">
        <v>23</v>
      </c>
      <c r="F3" s="27" t="s">
        <v>100</v>
      </c>
      <c r="G3" s="27" t="s">
        <v>60</v>
      </c>
      <c r="H3" s="27" t="s">
        <v>61</v>
      </c>
      <c r="I3" s="1" t="s">
        <v>72</v>
      </c>
    </row>
    <row r="4" spans="4:9" ht="14.1" customHeight="1" x14ac:dyDescent="0.25">
      <c r="D4" s="58" t="s">
        <v>34</v>
      </c>
      <c r="E4" s="58"/>
      <c r="F4" s="58"/>
      <c r="G4" s="58"/>
      <c r="H4" s="58"/>
      <c r="I4" s="28" t="s">
        <v>73</v>
      </c>
    </row>
    <row r="5" spans="4:9" ht="14.1" customHeight="1" x14ac:dyDescent="0.25">
      <c r="D5" s="29" t="s">
        <v>74</v>
      </c>
      <c r="E5" s="30" t="s">
        <v>56</v>
      </c>
      <c r="F5" s="31">
        <v>23</v>
      </c>
      <c r="G5" s="31">
        <v>22057302</v>
      </c>
      <c r="H5" s="31">
        <v>17998041.640000001</v>
      </c>
      <c r="I5" s="32" t="s">
        <v>62</v>
      </c>
    </row>
    <row r="6" spans="4:9" ht="14.1" customHeight="1" x14ac:dyDescent="0.25">
      <c r="D6" s="29" t="s">
        <v>116</v>
      </c>
      <c r="E6" s="30" t="s">
        <v>41</v>
      </c>
      <c r="F6" s="31">
        <v>6</v>
      </c>
      <c r="G6" s="31">
        <v>4515373</v>
      </c>
      <c r="H6" s="31">
        <v>1112767.1400000001</v>
      </c>
      <c r="I6" s="33" t="s">
        <v>132</v>
      </c>
    </row>
    <row r="7" spans="4:9" ht="14.1" customHeight="1" x14ac:dyDescent="0.25">
      <c r="D7" s="29" t="s">
        <v>185</v>
      </c>
      <c r="E7" s="30" t="s">
        <v>154</v>
      </c>
      <c r="F7" s="31">
        <v>5</v>
      </c>
      <c r="G7" s="31">
        <v>10000</v>
      </c>
      <c r="H7" s="31">
        <v>10000</v>
      </c>
      <c r="I7" s="32" t="s">
        <v>186</v>
      </c>
    </row>
    <row r="8" spans="4:9" ht="14.1" customHeight="1" x14ac:dyDescent="0.25">
      <c r="D8" s="57" t="s">
        <v>39</v>
      </c>
      <c r="E8" s="57"/>
      <c r="F8" s="31">
        <f>SUM(F5:F7)</f>
        <v>34</v>
      </c>
      <c r="G8" s="31">
        <f>SUM(G5:G7)</f>
        <v>26582675</v>
      </c>
      <c r="H8" s="31">
        <f>SUM(H5:H7)</f>
        <v>19120808.780000001</v>
      </c>
      <c r="I8" s="3" t="s">
        <v>75</v>
      </c>
    </row>
    <row r="9" spans="4:9" ht="14.1" customHeight="1" x14ac:dyDescent="0.25">
      <c r="D9" s="58" t="s">
        <v>85</v>
      </c>
      <c r="E9" s="58"/>
      <c r="F9" s="58"/>
      <c r="G9" s="58"/>
      <c r="H9" s="58"/>
      <c r="I9" s="28" t="s">
        <v>86</v>
      </c>
    </row>
    <row r="10" spans="4:9" ht="14.1" customHeight="1" x14ac:dyDescent="0.25">
      <c r="D10" s="29" t="s">
        <v>87</v>
      </c>
      <c r="E10" s="30" t="s">
        <v>80</v>
      </c>
      <c r="F10" s="31">
        <v>6</v>
      </c>
      <c r="G10" s="31">
        <v>854999</v>
      </c>
      <c r="H10" s="31">
        <v>2884746.55</v>
      </c>
      <c r="I10" s="32" t="s">
        <v>81</v>
      </c>
    </row>
    <row r="11" spans="4:9" ht="14.1" customHeight="1" x14ac:dyDescent="0.25">
      <c r="D11" s="57" t="s">
        <v>88</v>
      </c>
      <c r="E11" s="57"/>
      <c r="F11" s="31">
        <f>SUM(F10)</f>
        <v>6</v>
      </c>
      <c r="G11" s="31">
        <f>SUM(G10)</f>
        <v>854999</v>
      </c>
      <c r="H11" s="31">
        <f>SUM(H10)</f>
        <v>2884746.55</v>
      </c>
      <c r="I11" s="3" t="s">
        <v>89</v>
      </c>
    </row>
    <row r="12" spans="4:9" ht="14.1" customHeight="1" x14ac:dyDescent="0.25">
      <c r="D12" s="57" t="s">
        <v>76</v>
      </c>
      <c r="E12" s="57"/>
      <c r="F12" s="31">
        <f>F8+F11</f>
        <v>40</v>
      </c>
      <c r="G12" s="31">
        <f>G8+G11</f>
        <v>27437674</v>
      </c>
      <c r="H12" s="31">
        <f>H8+H11</f>
        <v>22005555.330000002</v>
      </c>
      <c r="I12" s="3" t="s">
        <v>77</v>
      </c>
    </row>
    <row r="13" spans="4:9" ht="24" customHeight="1" x14ac:dyDescent="0.25">
      <c r="D13" s="61" t="s">
        <v>217</v>
      </c>
      <c r="E13" s="62"/>
      <c r="F13" s="62"/>
      <c r="G13" s="62"/>
      <c r="H13" s="62"/>
      <c r="I13" s="62"/>
    </row>
    <row r="14" spans="4:9" ht="21.75" customHeight="1" x14ac:dyDescent="0.25">
      <c r="D14" s="59" t="s">
        <v>195</v>
      </c>
      <c r="E14" s="60"/>
      <c r="F14" s="60"/>
      <c r="G14" s="60"/>
      <c r="H14" s="60"/>
      <c r="I14" s="60"/>
    </row>
    <row r="15" spans="4:9" ht="45.75" customHeight="1" x14ac:dyDescent="0.25">
      <c r="D15" s="26" t="s">
        <v>0</v>
      </c>
      <c r="E15" s="27" t="s">
        <v>23</v>
      </c>
      <c r="F15" s="27" t="s">
        <v>100</v>
      </c>
      <c r="G15" s="27" t="s">
        <v>60</v>
      </c>
      <c r="H15" s="27" t="s">
        <v>61</v>
      </c>
      <c r="I15" s="1" t="s">
        <v>72</v>
      </c>
    </row>
    <row r="16" spans="4:9" ht="14.1" customHeight="1" x14ac:dyDescent="0.25">
      <c r="D16" s="58" t="s">
        <v>34</v>
      </c>
      <c r="E16" s="58"/>
      <c r="F16" s="58"/>
      <c r="G16" s="58"/>
      <c r="H16" s="58"/>
      <c r="I16" s="28" t="s">
        <v>73</v>
      </c>
    </row>
    <row r="17" spans="4:9" ht="14.1" customHeight="1" x14ac:dyDescent="0.25">
      <c r="D17" s="29" t="s">
        <v>74</v>
      </c>
      <c r="E17" s="30" t="s">
        <v>56</v>
      </c>
      <c r="F17" s="31">
        <v>8</v>
      </c>
      <c r="G17" s="31">
        <v>1861067</v>
      </c>
      <c r="H17" s="31">
        <v>1226562.8900000001</v>
      </c>
      <c r="I17" s="32" t="s">
        <v>62</v>
      </c>
    </row>
    <row r="18" spans="4:9" ht="14.1" customHeight="1" x14ac:dyDescent="0.25">
      <c r="D18" s="29" t="s">
        <v>116</v>
      </c>
      <c r="E18" s="30" t="s">
        <v>41</v>
      </c>
      <c r="F18" s="31">
        <v>16</v>
      </c>
      <c r="G18" s="31">
        <v>2630453</v>
      </c>
      <c r="H18" s="31">
        <v>592142.68999999994</v>
      </c>
      <c r="I18" s="33" t="s">
        <v>132</v>
      </c>
    </row>
    <row r="19" spans="4:9" ht="14.1" customHeight="1" x14ac:dyDescent="0.25">
      <c r="D19" s="29" t="s">
        <v>185</v>
      </c>
      <c r="E19" s="30" t="s">
        <v>154</v>
      </c>
      <c r="F19" s="31">
        <v>1</v>
      </c>
      <c r="G19" s="31">
        <v>2000</v>
      </c>
      <c r="H19" s="31">
        <v>2000</v>
      </c>
      <c r="I19" s="32" t="s">
        <v>186</v>
      </c>
    </row>
    <row r="20" spans="4:9" ht="14.1" customHeight="1" x14ac:dyDescent="0.25">
      <c r="D20" s="57" t="s">
        <v>39</v>
      </c>
      <c r="E20" s="57"/>
      <c r="F20" s="31">
        <f>SUM(F17:F19)</f>
        <v>25</v>
      </c>
      <c r="G20" s="31">
        <f>SUM(G17:G19)</f>
        <v>4493520</v>
      </c>
      <c r="H20" s="31">
        <f>SUM(H17:H19)</f>
        <v>1820705.58</v>
      </c>
      <c r="I20" s="3" t="s">
        <v>75</v>
      </c>
    </row>
    <row r="21" spans="4:9" ht="14.1" customHeight="1" x14ac:dyDescent="0.25">
      <c r="D21" s="58" t="s">
        <v>117</v>
      </c>
      <c r="E21" s="58"/>
      <c r="F21" s="58"/>
      <c r="G21" s="58"/>
      <c r="H21" s="58"/>
      <c r="I21" s="28" t="s">
        <v>118</v>
      </c>
    </row>
    <row r="22" spans="4:9" ht="14.1" customHeight="1" x14ac:dyDescent="0.25">
      <c r="D22" s="29" t="s">
        <v>169</v>
      </c>
      <c r="E22" s="30" t="s">
        <v>101</v>
      </c>
      <c r="F22" s="31">
        <v>6</v>
      </c>
      <c r="G22" s="31">
        <v>126420</v>
      </c>
      <c r="H22" s="31">
        <v>88494</v>
      </c>
      <c r="I22" s="32" t="s">
        <v>187</v>
      </c>
    </row>
    <row r="23" spans="4:9" ht="12.75" customHeight="1" x14ac:dyDescent="0.25">
      <c r="D23" s="57" t="s">
        <v>119</v>
      </c>
      <c r="E23" s="57"/>
      <c r="F23" s="31">
        <f>SUM(F22)</f>
        <v>6</v>
      </c>
      <c r="G23" s="31">
        <f>SUM(G22)</f>
        <v>126420</v>
      </c>
      <c r="H23" s="31">
        <f>SUM(H22)</f>
        <v>88494</v>
      </c>
      <c r="I23" s="3" t="s">
        <v>120</v>
      </c>
    </row>
    <row r="24" spans="4:9" ht="16.5" customHeight="1" x14ac:dyDescent="0.25">
      <c r="D24" s="58" t="s">
        <v>172</v>
      </c>
      <c r="E24" s="58"/>
      <c r="F24" s="58"/>
      <c r="G24" s="58"/>
      <c r="H24" s="58"/>
      <c r="I24" s="28" t="s">
        <v>173</v>
      </c>
    </row>
    <row r="25" spans="4:9" x14ac:dyDescent="0.25">
      <c r="D25" s="29" t="s">
        <v>69</v>
      </c>
      <c r="E25" s="30" t="s">
        <v>70</v>
      </c>
      <c r="F25" s="31">
        <v>3</v>
      </c>
      <c r="G25" s="31">
        <v>100000</v>
      </c>
      <c r="H25" s="31">
        <v>100000</v>
      </c>
      <c r="I25" s="32" t="s">
        <v>188</v>
      </c>
    </row>
    <row r="26" spans="4:9" ht="12.95" customHeight="1" x14ac:dyDescent="0.25">
      <c r="D26" s="29" t="s">
        <v>133</v>
      </c>
      <c r="E26" s="30" t="s">
        <v>134</v>
      </c>
      <c r="F26" s="31">
        <v>3</v>
      </c>
      <c r="G26" s="31">
        <v>208000</v>
      </c>
      <c r="H26" s="31">
        <v>64400</v>
      </c>
      <c r="I26" s="32" t="s">
        <v>189</v>
      </c>
    </row>
    <row r="27" spans="4:9" ht="12.95" customHeight="1" x14ac:dyDescent="0.25">
      <c r="D27" s="57" t="s">
        <v>78</v>
      </c>
      <c r="E27" s="57"/>
      <c r="F27" s="31">
        <f>SUM(F25:F26)</f>
        <v>6</v>
      </c>
      <c r="G27" s="31">
        <f>SUM(G25:G26)</f>
        <v>308000</v>
      </c>
      <c r="H27" s="31">
        <f>SUM(H25:H26)</f>
        <v>164400</v>
      </c>
      <c r="I27" s="3" t="s">
        <v>190</v>
      </c>
    </row>
    <row r="28" spans="4:9" ht="12.95" customHeight="1" x14ac:dyDescent="0.25">
      <c r="D28" s="58" t="s">
        <v>121</v>
      </c>
      <c r="E28" s="58"/>
      <c r="F28" s="58"/>
      <c r="G28" s="58"/>
      <c r="H28" s="58"/>
      <c r="I28" s="28" t="s">
        <v>122</v>
      </c>
    </row>
    <row r="29" spans="4:9" ht="12.95" customHeight="1" x14ac:dyDescent="0.25">
      <c r="D29" s="29" t="s">
        <v>123</v>
      </c>
      <c r="E29" s="30" t="s">
        <v>98</v>
      </c>
      <c r="F29" s="31">
        <v>4</v>
      </c>
      <c r="G29" s="31">
        <v>1303161</v>
      </c>
      <c r="H29" s="31">
        <v>2364741.5</v>
      </c>
      <c r="I29" s="32" t="s">
        <v>99</v>
      </c>
    </row>
    <row r="30" spans="4:9" ht="12.95" customHeight="1" x14ac:dyDescent="0.25">
      <c r="D30" s="57" t="s">
        <v>124</v>
      </c>
      <c r="E30" s="57"/>
      <c r="F30" s="31">
        <f>SUM(F29)</f>
        <v>4</v>
      </c>
      <c r="G30" s="31">
        <f>SUM(G29)</f>
        <v>1303161</v>
      </c>
      <c r="H30" s="31">
        <f>SUM(H29)</f>
        <v>2364741.5</v>
      </c>
      <c r="I30" s="3" t="s">
        <v>125</v>
      </c>
    </row>
    <row r="31" spans="4:9" ht="12.95" customHeight="1" x14ac:dyDescent="0.25">
      <c r="D31" s="58" t="s">
        <v>85</v>
      </c>
      <c r="E31" s="58"/>
      <c r="F31" s="58"/>
      <c r="G31" s="58"/>
      <c r="H31" s="58"/>
      <c r="I31" s="28" t="s">
        <v>86</v>
      </c>
    </row>
    <row r="32" spans="4:9" ht="12.95" customHeight="1" x14ac:dyDescent="0.25">
      <c r="D32" s="29" t="s">
        <v>87</v>
      </c>
      <c r="E32" s="30" t="s">
        <v>80</v>
      </c>
      <c r="F32" s="31">
        <v>809</v>
      </c>
      <c r="G32" s="31">
        <v>552934707</v>
      </c>
      <c r="H32" s="31">
        <v>1462033919.48</v>
      </c>
      <c r="I32" s="32" t="s">
        <v>81</v>
      </c>
    </row>
    <row r="33" spans="4:9" ht="12.95" customHeight="1" x14ac:dyDescent="0.25">
      <c r="D33" s="29" t="s">
        <v>126</v>
      </c>
      <c r="E33" s="30" t="s">
        <v>42</v>
      </c>
      <c r="F33" s="31">
        <v>1</v>
      </c>
      <c r="G33" s="31">
        <v>5000</v>
      </c>
      <c r="H33" s="31">
        <v>6600</v>
      </c>
      <c r="I33" s="32" t="s">
        <v>127</v>
      </c>
    </row>
    <row r="34" spans="4:9" ht="12.95" customHeight="1" x14ac:dyDescent="0.25">
      <c r="D34" s="57" t="s">
        <v>88</v>
      </c>
      <c r="E34" s="57"/>
      <c r="F34" s="31">
        <f>SUM(F32:F33)</f>
        <v>810</v>
      </c>
      <c r="G34" s="31">
        <f>SUM(G32:G33)</f>
        <v>552939707</v>
      </c>
      <c r="H34" s="31">
        <f>SUM(H32:H33)</f>
        <v>1462040519.48</v>
      </c>
      <c r="I34" s="3" t="s">
        <v>89</v>
      </c>
    </row>
    <row r="35" spans="4:9" ht="12.95" customHeight="1" x14ac:dyDescent="0.25">
      <c r="D35" s="57" t="s">
        <v>76</v>
      </c>
      <c r="E35" s="57"/>
      <c r="F35" s="31">
        <f>F20+F23+F27+F30+F34</f>
        <v>851</v>
      </c>
      <c r="G35" s="31">
        <f>G20+G23+G27+G30+G34</f>
        <v>559170808</v>
      </c>
      <c r="H35" s="31">
        <f>H20+H23+H27+H30+H34</f>
        <v>1466478860.5599999</v>
      </c>
      <c r="I35" s="3" t="s">
        <v>77</v>
      </c>
    </row>
    <row r="36" spans="4:9" ht="12.95" customHeight="1" x14ac:dyDescent="0.25"/>
    <row r="37" spans="4:9" ht="12.95" customHeight="1" x14ac:dyDescent="0.25"/>
    <row r="38" spans="4:9" ht="12.95" customHeight="1" x14ac:dyDescent="0.25"/>
    <row r="39" spans="4:9" ht="12.95" customHeight="1" x14ac:dyDescent="0.25"/>
    <row r="40" spans="4:9" ht="12.95" customHeight="1" x14ac:dyDescent="0.25"/>
  </sheetData>
  <mergeCells count="20">
    <mergeCell ref="D31:H31"/>
    <mergeCell ref="D34:E34"/>
    <mergeCell ref="D35:E35"/>
    <mergeCell ref="D12:E12"/>
    <mergeCell ref="D13:I13"/>
    <mergeCell ref="D16:H16"/>
    <mergeCell ref="D20:E20"/>
    <mergeCell ref="D21:H21"/>
    <mergeCell ref="D30:E30"/>
    <mergeCell ref="D1:I1"/>
    <mergeCell ref="D2:I2"/>
    <mergeCell ref="D4:H4"/>
    <mergeCell ref="D8:E8"/>
    <mergeCell ref="D9:H9"/>
    <mergeCell ref="D11:E11"/>
    <mergeCell ref="D23:E23"/>
    <mergeCell ref="D24:H24"/>
    <mergeCell ref="D27:E27"/>
    <mergeCell ref="D28:H28"/>
    <mergeCell ref="D14:I14"/>
  </mergeCells>
  <pageMargins left="0" right="0.25" top="0" bottom="0" header="0.31496062992126" footer="0.31496062992126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K20"/>
  <sheetViews>
    <sheetView rightToLeft="1" workbookViewId="0">
      <selection activeCell="B5" sqref="B5:B16"/>
    </sheetView>
  </sheetViews>
  <sheetFormatPr defaultRowHeight="15.75" x14ac:dyDescent="0.25"/>
  <cols>
    <col min="1" max="1" width="1.7109375" style="4" customWidth="1"/>
    <col min="2" max="2" width="16" style="4" customWidth="1"/>
    <col min="3" max="3" width="20.7109375" style="4" customWidth="1"/>
    <col min="4" max="4" width="13.140625" style="4" customWidth="1"/>
    <col min="5" max="5" width="19" style="4" customWidth="1"/>
    <col min="6" max="6" width="11.5703125" style="4" customWidth="1"/>
    <col min="7" max="7" width="10.85546875" style="4" customWidth="1"/>
    <col min="8" max="8" width="11.28515625" style="4" customWidth="1"/>
    <col min="9" max="9" width="10.85546875" style="4" customWidth="1"/>
    <col min="10" max="10" width="9.85546875" style="4" customWidth="1"/>
    <col min="11" max="11" width="11.42578125" style="4" customWidth="1"/>
    <col min="12" max="16384" width="9.140625" style="4"/>
  </cols>
  <sheetData>
    <row r="1" spans="2:11" ht="25.5" customHeight="1" x14ac:dyDescent="0.25">
      <c r="B1" s="61" t="s">
        <v>196</v>
      </c>
      <c r="C1" s="62"/>
      <c r="D1" s="62"/>
      <c r="E1" s="62"/>
      <c r="F1" s="62"/>
      <c r="G1" s="62"/>
      <c r="H1" s="62"/>
      <c r="I1" s="62"/>
      <c r="J1" s="62"/>
      <c r="K1" s="63"/>
    </row>
    <row r="2" spans="2:11" ht="18" customHeight="1" x14ac:dyDescent="0.25">
      <c r="B2" s="59" t="s">
        <v>197</v>
      </c>
      <c r="C2" s="60"/>
      <c r="D2" s="60"/>
      <c r="E2" s="60"/>
      <c r="F2" s="60"/>
      <c r="G2" s="60"/>
      <c r="H2" s="60"/>
      <c r="I2" s="60"/>
      <c r="J2" s="60"/>
      <c r="K2" s="64"/>
    </row>
    <row r="3" spans="2:11" ht="40.5" customHeight="1" x14ac:dyDescent="0.25">
      <c r="B3" s="5" t="s">
        <v>49</v>
      </c>
      <c r="C3" s="6" t="s">
        <v>11</v>
      </c>
      <c r="D3" s="6" t="s">
        <v>18</v>
      </c>
      <c r="E3" s="7" t="s">
        <v>26</v>
      </c>
      <c r="F3" s="6" t="s">
        <v>18</v>
      </c>
      <c r="G3" s="6" t="s">
        <v>25</v>
      </c>
      <c r="H3" s="6" t="s">
        <v>27</v>
      </c>
      <c r="I3" s="6" t="s">
        <v>14</v>
      </c>
      <c r="J3" s="6" t="s">
        <v>15</v>
      </c>
      <c r="K3" s="7" t="s">
        <v>46</v>
      </c>
    </row>
    <row r="4" spans="2:11" ht="42" customHeight="1" x14ac:dyDescent="0.25">
      <c r="B4" s="8" t="s">
        <v>50</v>
      </c>
      <c r="C4" s="9" t="s">
        <v>63</v>
      </c>
      <c r="D4" s="9" t="s">
        <v>10</v>
      </c>
      <c r="E4" s="10" t="s">
        <v>163</v>
      </c>
      <c r="F4" s="9" t="s">
        <v>10</v>
      </c>
      <c r="G4" s="9" t="s">
        <v>9</v>
      </c>
      <c r="H4" s="9" t="s">
        <v>10</v>
      </c>
      <c r="I4" s="9" t="s">
        <v>52</v>
      </c>
      <c r="J4" s="9" t="s">
        <v>51</v>
      </c>
      <c r="K4" s="11" t="s">
        <v>47</v>
      </c>
    </row>
    <row r="5" spans="2:11" ht="50.1" customHeight="1" x14ac:dyDescent="0.25">
      <c r="B5" s="12" t="s">
        <v>31</v>
      </c>
      <c r="C5" s="13">
        <v>8766204089</v>
      </c>
      <c r="D5" s="14">
        <v>6.637020478276705</v>
      </c>
      <c r="E5" s="13">
        <v>6272738835.3500004</v>
      </c>
      <c r="F5" s="14">
        <v>7.2165892644101381</v>
      </c>
      <c r="G5" s="13">
        <v>445</v>
      </c>
      <c r="H5" s="14">
        <v>4.3078412391093908</v>
      </c>
      <c r="I5" s="13">
        <v>14</v>
      </c>
      <c r="J5" s="15">
        <v>35</v>
      </c>
      <c r="K5" s="15">
        <v>17</v>
      </c>
    </row>
    <row r="6" spans="2:11" ht="50.1" customHeight="1" x14ac:dyDescent="0.25">
      <c r="B6" s="12" t="s">
        <v>32</v>
      </c>
      <c r="C6" s="13">
        <v>16326136855</v>
      </c>
      <c r="D6" s="14">
        <v>12.360755412225839</v>
      </c>
      <c r="E6" s="13">
        <v>11245524912.640003</v>
      </c>
      <c r="F6" s="14">
        <v>12.9376236580853</v>
      </c>
      <c r="G6" s="16">
        <v>323</v>
      </c>
      <c r="H6" s="14">
        <v>3.126815101645692</v>
      </c>
      <c r="I6" s="15">
        <v>13</v>
      </c>
      <c r="J6" s="15">
        <v>35</v>
      </c>
      <c r="K6" s="15">
        <v>20</v>
      </c>
    </row>
    <row r="7" spans="2:11" ht="50.1" customHeight="1" x14ac:dyDescent="0.25">
      <c r="B7" s="12" t="s">
        <v>33</v>
      </c>
      <c r="C7" s="13">
        <v>131187365</v>
      </c>
      <c r="D7" s="14">
        <v>9.9323860037518752E-2</v>
      </c>
      <c r="E7" s="13">
        <v>117775095.33</v>
      </c>
      <c r="F7" s="14">
        <v>0.1354965527631336</v>
      </c>
      <c r="G7" s="16">
        <v>212</v>
      </c>
      <c r="H7" s="14">
        <v>2.052274927395934</v>
      </c>
      <c r="I7" s="15">
        <v>8</v>
      </c>
      <c r="J7" s="15">
        <v>35</v>
      </c>
      <c r="K7" s="15">
        <v>19</v>
      </c>
    </row>
    <row r="8" spans="2:11" ht="50.1" customHeight="1" x14ac:dyDescent="0.25">
      <c r="B8" s="12" t="s">
        <v>44</v>
      </c>
      <c r="C8" s="13">
        <v>2288751735</v>
      </c>
      <c r="D8" s="14">
        <v>1.7328471914026797</v>
      </c>
      <c r="E8" s="13">
        <v>847427113.3499999</v>
      </c>
      <c r="F8" s="14">
        <v>0.97493831149283827</v>
      </c>
      <c r="G8" s="16">
        <v>329</v>
      </c>
      <c r="H8" s="14">
        <v>3.1848983543078413</v>
      </c>
      <c r="I8" s="15">
        <v>8</v>
      </c>
      <c r="J8" s="15">
        <v>35</v>
      </c>
      <c r="K8" s="15">
        <v>22</v>
      </c>
    </row>
    <row r="9" spans="2:11" ht="50.1" customHeight="1" x14ac:dyDescent="0.25">
      <c r="B9" s="12" t="s">
        <v>208</v>
      </c>
      <c r="C9" s="13">
        <v>118573616</v>
      </c>
      <c r="D9" s="14">
        <v>8.9773807406883233E-2</v>
      </c>
      <c r="E9" s="13">
        <v>207913081.94999999</v>
      </c>
      <c r="F9" s="14">
        <v>0.23919747888676066</v>
      </c>
      <c r="G9" s="16">
        <v>251</v>
      </c>
      <c r="H9" s="14">
        <v>2.4298160696999029</v>
      </c>
      <c r="I9" s="15">
        <v>8</v>
      </c>
      <c r="J9" s="15">
        <v>35</v>
      </c>
      <c r="K9" s="15">
        <v>12</v>
      </c>
    </row>
    <row r="10" spans="2:11" ht="50.1" customHeight="1" x14ac:dyDescent="0.25">
      <c r="B10" s="12" t="s">
        <v>143</v>
      </c>
      <c r="C10" s="13">
        <v>254685500</v>
      </c>
      <c r="D10" s="14">
        <v>0.19282609232669229</v>
      </c>
      <c r="E10" s="13">
        <v>208275601.91999999</v>
      </c>
      <c r="F10" s="14">
        <v>0.23961454674058116</v>
      </c>
      <c r="G10" s="16">
        <v>349</v>
      </c>
      <c r="H10" s="14">
        <v>3.3785091965150045</v>
      </c>
      <c r="I10" s="15">
        <v>8</v>
      </c>
      <c r="J10" s="15">
        <v>35</v>
      </c>
      <c r="K10" s="15">
        <v>10</v>
      </c>
    </row>
    <row r="11" spans="2:11" ht="50.1" customHeight="1" x14ac:dyDescent="0.25">
      <c r="B11" s="12" t="s">
        <v>210</v>
      </c>
      <c r="C11" s="13">
        <v>346702084</v>
      </c>
      <c r="D11" s="14">
        <v>0.26249318496436047</v>
      </c>
      <c r="E11" s="13">
        <v>492528618.89000005</v>
      </c>
      <c r="F11" s="14">
        <v>0.56663872620770495</v>
      </c>
      <c r="G11" s="16">
        <v>704</v>
      </c>
      <c r="H11" s="14">
        <v>6.8151016456921596</v>
      </c>
      <c r="I11" s="15">
        <v>13</v>
      </c>
      <c r="J11" s="15">
        <v>35</v>
      </c>
      <c r="K11" s="15">
        <v>22</v>
      </c>
    </row>
    <row r="12" spans="2:11" ht="50.1" customHeight="1" x14ac:dyDescent="0.25">
      <c r="B12" s="12" t="s">
        <v>102</v>
      </c>
      <c r="C12" s="13">
        <v>7243783972</v>
      </c>
      <c r="D12" s="14">
        <v>5.4843740887466543</v>
      </c>
      <c r="E12" s="13">
        <v>4261464055.4100008</v>
      </c>
      <c r="F12" s="14">
        <v>4.9026807205222278</v>
      </c>
      <c r="G12" s="16">
        <v>2781</v>
      </c>
      <c r="H12" s="14">
        <v>26.921587608906101</v>
      </c>
      <c r="I12" s="15">
        <v>12</v>
      </c>
      <c r="J12" s="15">
        <v>35</v>
      </c>
      <c r="K12" s="15">
        <v>22</v>
      </c>
    </row>
    <row r="13" spans="2:11" ht="50.1" customHeight="1" x14ac:dyDescent="0.25">
      <c r="B13" s="12" t="s">
        <v>209</v>
      </c>
      <c r="C13" s="13">
        <v>18710120888</v>
      </c>
      <c r="D13" s="14">
        <v>14.165704360056077</v>
      </c>
      <c r="E13" s="13">
        <v>6160107938.2900009</v>
      </c>
      <c r="F13" s="14">
        <v>7.0870109503914698</v>
      </c>
      <c r="G13" s="16">
        <v>1439</v>
      </c>
      <c r="H13" s="14">
        <v>13.93030009680542</v>
      </c>
      <c r="I13" s="15">
        <v>12</v>
      </c>
      <c r="J13" s="15">
        <v>34</v>
      </c>
      <c r="K13" s="15">
        <v>21</v>
      </c>
    </row>
    <row r="14" spans="2:11" ht="50.1" customHeight="1" x14ac:dyDescent="0.25">
      <c r="B14" s="12" t="s">
        <v>144</v>
      </c>
      <c r="C14" s="13">
        <v>5575266529</v>
      </c>
      <c r="D14" s="14">
        <v>4.2211152910820262</v>
      </c>
      <c r="E14" s="13">
        <v>6342820820.9500017</v>
      </c>
      <c r="F14" s="14">
        <v>7.2972163904845333</v>
      </c>
      <c r="G14" s="13">
        <v>1721</v>
      </c>
      <c r="H14" s="13">
        <v>16.660212971926427</v>
      </c>
      <c r="I14" s="13">
        <v>12</v>
      </c>
      <c r="J14" s="13">
        <v>35</v>
      </c>
      <c r="K14" s="15">
        <v>22</v>
      </c>
    </row>
    <row r="15" spans="2:11" ht="50.1" customHeight="1" x14ac:dyDescent="0.25">
      <c r="B15" s="12" t="s">
        <v>108</v>
      </c>
      <c r="C15" s="13">
        <v>29484949442</v>
      </c>
      <c r="D15" s="14">
        <v>22.323483603703181</v>
      </c>
      <c r="E15" s="13">
        <v>8723601395.8799992</v>
      </c>
      <c r="F15" s="14">
        <v>10.036229760709976</v>
      </c>
      <c r="G15" s="16">
        <v>1041</v>
      </c>
      <c r="H15" s="14">
        <v>10.077444336882865</v>
      </c>
      <c r="I15" s="15">
        <v>12</v>
      </c>
      <c r="J15" s="15">
        <v>34</v>
      </c>
      <c r="K15" s="15">
        <v>19</v>
      </c>
    </row>
    <row r="16" spans="2:11" ht="50.1" customHeight="1" x14ac:dyDescent="0.25">
      <c r="B16" s="12" t="s">
        <v>109</v>
      </c>
      <c r="C16" s="13">
        <v>42834051383</v>
      </c>
      <c r="D16" s="14">
        <v>32.430282629771384</v>
      </c>
      <c r="E16" s="13">
        <v>42040923420.25</v>
      </c>
      <c r="F16" s="14">
        <v>48.36676363930534</v>
      </c>
      <c r="G16" s="16">
        <v>735</v>
      </c>
      <c r="H16" s="14">
        <v>7.1151984511132627</v>
      </c>
      <c r="I16" s="15">
        <v>12</v>
      </c>
      <c r="J16" s="15">
        <v>34</v>
      </c>
      <c r="K16" s="15">
        <v>20</v>
      </c>
    </row>
    <row r="17" spans="2:11" ht="66" customHeight="1" x14ac:dyDescent="0.25">
      <c r="B17" s="12" t="s">
        <v>212</v>
      </c>
      <c r="C17" s="13">
        <f>C16+C15+C14+C13+C12+C11+C10+C9+C8+C7+C6+C5</f>
        <v>132080413458</v>
      </c>
      <c r="D17" s="13">
        <v>100</v>
      </c>
      <c r="E17" s="13">
        <f t="shared" ref="E17:G17" si="0">E16+E15+E14+E13+E12+E11+E10+E9+E8+E7+E6+E5</f>
        <v>86921100890.210007</v>
      </c>
      <c r="F17" s="13">
        <f t="shared" si="0"/>
        <v>100</v>
      </c>
      <c r="G17" s="13">
        <f t="shared" si="0"/>
        <v>10330</v>
      </c>
      <c r="H17" s="13">
        <v>100</v>
      </c>
      <c r="I17" s="13">
        <v>23</v>
      </c>
      <c r="J17" s="13">
        <v>34</v>
      </c>
      <c r="K17" s="15">
        <v>226</v>
      </c>
    </row>
    <row r="18" spans="2:11" ht="73.5" customHeight="1" x14ac:dyDescent="0.25">
      <c r="B18" s="12" t="s">
        <v>211</v>
      </c>
      <c r="C18" s="13">
        <v>280394032900</v>
      </c>
      <c r="D18" s="13">
        <v>100</v>
      </c>
      <c r="E18" s="13">
        <v>168082153295.39999</v>
      </c>
      <c r="F18" s="13">
        <v>100</v>
      </c>
      <c r="G18" s="16">
        <v>13170</v>
      </c>
      <c r="H18" s="13">
        <v>100</v>
      </c>
      <c r="I18" s="13">
        <v>27</v>
      </c>
      <c r="J18" s="15">
        <v>35</v>
      </c>
      <c r="K18" s="15">
        <v>238</v>
      </c>
    </row>
    <row r="19" spans="2:11" ht="59.25" customHeight="1" x14ac:dyDescent="0.25">
      <c r="B19" s="12" t="s">
        <v>48</v>
      </c>
      <c r="C19" s="17">
        <f>((C17/C18)-1)*100</f>
        <v>-52.894713167770831</v>
      </c>
      <c r="D19" s="17" t="s">
        <v>92</v>
      </c>
      <c r="E19" s="17">
        <f t="shared" ref="E19:K19" si="1">((E17/E18)-1)*100</f>
        <v>-48.286537751900141</v>
      </c>
      <c r="F19" s="17" t="s">
        <v>92</v>
      </c>
      <c r="G19" s="17">
        <f t="shared" si="1"/>
        <v>-21.564160971905842</v>
      </c>
      <c r="H19" s="17" t="s">
        <v>92</v>
      </c>
      <c r="I19" s="17">
        <f t="shared" si="1"/>
        <v>-14.814814814814813</v>
      </c>
      <c r="J19" s="17" t="s">
        <v>92</v>
      </c>
      <c r="K19" s="17">
        <f t="shared" si="1"/>
        <v>-5.0420168067226934</v>
      </c>
    </row>
    <row r="20" spans="2:11" x14ac:dyDescent="0.25">
      <c r="C20" s="18"/>
      <c r="D20" s="18"/>
      <c r="E20" s="18"/>
      <c r="F20" s="18"/>
      <c r="G20" s="18"/>
      <c r="H20" s="18"/>
      <c r="I20" s="18"/>
    </row>
  </sheetData>
  <mergeCells count="2">
    <mergeCell ref="B1:K1"/>
    <mergeCell ref="B2:K2"/>
  </mergeCells>
  <phoneticPr fontId="4" type="noConversion"/>
  <printOptions horizontalCentered="1" verticalCentered="1"/>
  <pageMargins left="0" right="0.25" top="0" bottom="0" header="0" footer="0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34"/>
  <sheetViews>
    <sheetView rightToLeft="1" topLeftCell="A13" workbookViewId="0">
      <selection activeCell="B31" sqref="B31"/>
    </sheetView>
  </sheetViews>
  <sheetFormatPr defaultRowHeight="15.75" x14ac:dyDescent="0.25"/>
  <cols>
    <col min="1" max="1" width="2.140625" style="4" customWidth="1"/>
    <col min="2" max="2" width="19" style="4" customWidth="1"/>
    <col min="3" max="3" width="23.28515625" style="4" customWidth="1"/>
    <col min="4" max="4" width="14.5703125" style="4" customWidth="1"/>
    <col min="5" max="5" width="23.42578125" style="4" customWidth="1"/>
    <col min="6" max="6" width="15.28515625" style="4" customWidth="1"/>
    <col min="7" max="7" width="12.28515625" style="4" customWidth="1"/>
    <col min="8" max="8" width="16" style="4" customWidth="1"/>
    <col min="9" max="9" width="16.28515625" style="4" customWidth="1"/>
    <col min="10" max="16384" width="9.140625" style="4"/>
  </cols>
  <sheetData>
    <row r="1" spans="2:9" ht="27.75" customHeight="1" x14ac:dyDescent="0.25">
      <c r="B1" s="61" t="s">
        <v>198</v>
      </c>
      <c r="C1" s="62"/>
      <c r="D1" s="62"/>
      <c r="E1" s="62"/>
      <c r="F1" s="62"/>
      <c r="G1" s="62"/>
      <c r="H1" s="62"/>
      <c r="I1" s="63"/>
    </row>
    <row r="2" spans="2:9" ht="16.5" customHeight="1" x14ac:dyDescent="0.25">
      <c r="B2" s="65" t="s">
        <v>199</v>
      </c>
      <c r="C2" s="66"/>
      <c r="D2" s="66"/>
      <c r="E2" s="66"/>
      <c r="F2" s="66"/>
      <c r="G2" s="66"/>
      <c r="H2" s="66"/>
      <c r="I2" s="67"/>
    </row>
    <row r="3" spans="2:9" ht="30.75" customHeight="1" x14ac:dyDescent="0.25">
      <c r="B3" s="19" t="s">
        <v>49</v>
      </c>
      <c r="C3" s="6" t="s">
        <v>162</v>
      </c>
      <c r="D3" s="6" t="s">
        <v>18</v>
      </c>
      <c r="E3" s="7" t="s">
        <v>26</v>
      </c>
      <c r="F3" s="6" t="s">
        <v>18</v>
      </c>
      <c r="G3" s="6" t="s">
        <v>25</v>
      </c>
      <c r="H3" s="6" t="s">
        <v>27</v>
      </c>
      <c r="I3" s="6" t="s">
        <v>14</v>
      </c>
    </row>
    <row r="4" spans="2:9" ht="31.5" customHeight="1" x14ac:dyDescent="0.25">
      <c r="B4" s="20" t="s">
        <v>50</v>
      </c>
      <c r="C4" s="9" t="s">
        <v>161</v>
      </c>
      <c r="D4" s="9" t="s">
        <v>10</v>
      </c>
      <c r="E4" s="10" t="s">
        <v>163</v>
      </c>
      <c r="F4" s="9" t="s">
        <v>10</v>
      </c>
      <c r="G4" s="9" t="s">
        <v>9</v>
      </c>
      <c r="H4" s="9" t="s">
        <v>10</v>
      </c>
      <c r="I4" s="9" t="s">
        <v>16</v>
      </c>
    </row>
    <row r="5" spans="2:9" ht="34.5" customHeight="1" x14ac:dyDescent="0.25">
      <c r="B5" s="12" t="s">
        <v>65</v>
      </c>
      <c r="C5" s="21">
        <v>17650000</v>
      </c>
      <c r="D5" s="14">
        <v>64.327610277751674</v>
      </c>
      <c r="E5" s="21">
        <v>16917000</v>
      </c>
      <c r="F5" s="14">
        <v>76.876042191660503</v>
      </c>
      <c r="G5" s="9">
        <v>9</v>
      </c>
      <c r="H5" s="14">
        <v>22.5</v>
      </c>
      <c r="I5" s="9">
        <v>2</v>
      </c>
    </row>
    <row r="6" spans="2:9" ht="34.5" customHeight="1" x14ac:dyDescent="0.25">
      <c r="B6" s="12" t="s">
        <v>32</v>
      </c>
      <c r="C6" s="21">
        <v>250000</v>
      </c>
      <c r="D6" s="14">
        <v>0.91115595294265839</v>
      </c>
      <c r="E6" s="9">
        <v>210980</v>
      </c>
      <c r="F6" s="14">
        <v>0.95875789924907107</v>
      </c>
      <c r="G6" s="9">
        <v>4</v>
      </c>
      <c r="H6" s="14">
        <v>10</v>
      </c>
      <c r="I6" s="9">
        <v>2</v>
      </c>
    </row>
    <row r="7" spans="2:9" ht="39.950000000000003" customHeight="1" x14ac:dyDescent="0.25">
      <c r="B7" s="12" t="s">
        <v>64</v>
      </c>
      <c r="C7" s="13">
        <v>250000</v>
      </c>
      <c r="D7" s="14">
        <v>0.91115595294265839</v>
      </c>
      <c r="E7" s="13">
        <v>205000</v>
      </c>
      <c r="F7" s="14">
        <v>0.93158294315129186</v>
      </c>
      <c r="G7" s="16">
        <v>1</v>
      </c>
      <c r="H7" s="14">
        <v>2.5</v>
      </c>
      <c r="I7" s="15">
        <v>1</v>
      </c>
    </row>
    <row r="8" spans="2:9" ht="39.950000000000003" customHeight="1" x14ac:dyDescent="0.25">
      <c r="B8" s="12" t="s">
        <v>158</v>
      </c>
      <c r="C8" s="13">
        <v>10600</v>
      </c>
      <c r="D8" s="14">
        <v>3.8633012404768713E-2</v>
      </c>
      <c r="E8" s="13">
        <v>10462</v>
      </c>
      <c r="F8" s="14">
        <v>4.7542540249994228E-2</v>
      </c>
      <c r="G8" s="16">
        <v>7</v>
      </c>
      <c r="H8" s="14">
        <v>17.5</v>
      </c>
      <c r="I8" s="15">
        <v>2</v>
      </c>
    </row>
    <row r="9" spans="2:9" ht="39.950000000000003" customHeight="1" x14ac:dyDescent="0.25">
      <c r="B9" s="12" t="s">
        <v>213</v>
      </c>
      <c r="C9" s="13">
        <v>134999</v>
      </c>
      <c r="D9" s="14">
        <v>0.49202056996522375</v>
      </c>
      <c r="E9" s="13">
        <v>465746.55</v>
      </c>
      <c r="F9" s="14">
        <v>2.1164953259100501</v>
      </c>
      <c r="G9" s="16">
        <v>2</v>
      </c>
      <c r="H9" s="14">
        <v>5</v>
      </c>
      <c r="I9" s="15">
        <v>1</v>
      </c>
    </row>
    <row r="10" spans="2:9" ht="39.950000000000003" customHeight="1" x14ac:dyDescent="0.25">
      <c r="B10" s="12" t="s">
        <v>103</v>
      </c>
      <c r="C10" s="13">
        <v>3410000</v>
      </c>
      <c r="D10" s="14">
        <v>12.42816719813786</v>
      </c>
      <c r="E10" s="13">
        <v>1139200</v>
      </c>
      <c r="F10" s="14">
        <v>5.1768745796973255</v>
      </c>
      <c r="G10" s="16">
        <v>7</v>
      </c>
      <c r="H10" s="14">
        <v>17.5</v>
      </c>
      <c r="I10" s="15">
        <v>2</v>
      </c>
    </row>
    <row r="11" spans="2:9" ht="39.950000000000003" customHeight="1" x14ac:dyDescent="0.25">
      <c r="B11" s="12" t="s">
        <v>107</v>
      </c>
      <c r="C11" s="13">
        <v>527600</v>
      </c>
      <c r="D11" s="14">
        <v>1.9229035230901863</v>
      </c>
      <c r="E11" s="13">
        <v>419320</v>
      </c>
      <c r="F11" s="14">
        <v>1.9055188279131694</v>
      </c>
      <c r="G11" s="16">
        <v>4</v>
      </c>
      <c r="H11" s="14">
        <v>10</v>
      </c>
      <c r="I11" s="15">
        <v>2</v>
      </c>
    </row>
    <row r="12" spans="2:9" ht="39.950000000000003" customHeight="1" x14ac:dyDescent="0.25">
      <c r="B12" s="12" t="s">
        <v>108</v>
      </c>
      <c r="C12" s="13">
        <v>2641373</v>
      </c>
      <c r="D12" s="14">
        <v>9.6268109315680341</v>
      </c>
      <c r="E12" s="13">
        <v>1038447.14</v>
      </c>
      <c r="F12" s="14">
        <v>4.7190226487231302</v>
      </c>
      <c r="G12" s="16">
        <v>2</v>
      </c>
      <c r="H12" s="14">
        <v>5</v>
      </c>
      <c r="I12" s="15">
        <v>2</v>
      </c>
    </row>
    <row r="13" spans="2:9" ht="39.950000000000003" customHeight="1" x14ac:dyDescent="0.25">
      <c r="B13" s="12" t="s">
        <v>109</v>
      </c>
      <c r="C13" s="13">
        <v>2563102</v>
      </c>
      <c r="D13" s="14">
        <v>9.3415425811969328</v>
      </c>
      <c r="E13" s="13">
        <v>1599399.6400000001</v>
      </c>
      <c r="F13" s="14">
        <v>7.2681630434454485</v>
      </c>
      <c r="G13" s="16">
        <v>4</v>
      </c>
      <c r="H13" s="14">
        <v>10</v>
      </c>
      <c r="I13" s="15">
        <v>1</v>
      </c>
    </row>
    <row r="14" spans="2:9" ht="49.5" customHeight="1" x14ac:dyDescent="0.25">
      <c r="B14" s="12" t="s">
        <v>191</v>
      </c>
      <c r="C14" s="13">
        <f>SUM(C5:C13)</f>
        <v>27437674</v>
      </c>
      <c r="D14" s="13">
        <f>SUM(D5:D13)</f>
        <v>100</v>
      </c>
      <c r="E14" s="13">
        <f>SUM(E5:E13)</f>
        <v>22005555.330000002</v>
      </c>
      <c r="F14" s="13">
        <f>SUM(F5:F13)</f>
        <v>99.999999999999986</v>
      </c>
      <c r="G14" s="13">
        <f>SUM(G5:G13)</f>
        <v>40</v>
      </c>
      <c r="H14" s="13">
        <v>100</v>
      </c>
      <c r="I14" s="13">
        <v>4</v>
      </c>
    </row>
    <row r="15" spans="2:9" ht="48" customHeight="1" x14ac:dyDescent="0.25">
      <c r="B15" s="12" t="s">
        <v>192</v>
      </c>
      <c r="C15" s="13">
        <v>448478727</v>
      </c>
      <c r="D15" s="13">
        <v>100</v>
      </c>
      <c r="E15" s="13">
        <v>1149644202.79</v>
      </c>
      <c r="F15" s="13">
        <v>100</v>
      </c>
      <c r="G15" s="13">
        <v>589</v>
      </c>
      <c r="H15" s="13">
        <v>100</v>
      </c>
      <c r="I15" s="13">
        <v>9</v>
      </c>
    </row>
    <row r="16" spans="2:9" ht="44.25" customHeight="1" x14ac:dyDescent="0.25">
      <c r="B16" s="12" t="s">
        <v>159</v>
      </c>
      <c r="C16" s="17">
        <f>((C14/C15)-1)*100</f>
        <v>-93.882056751378528</v>
      </c>
      <c r="D16" s="17" t="s">
        <v>91</v>
      </c>
      <c r="E16" s="17">
        <f>((E14/E15)-1)*100</f>
        <v>-98.08588124250997</v>
      </c>
      <c r="F16" s="17" t="s">
        <v>91</v>
      </c>
      <c r="G16" s="17">
        <f>((G14/G15)-1)*100</f>
        <v>-93.2088285229202</v>
      </c>
      <c r="H16" s="17" t="s">
        <v>91</v>
      </c>
      <c r="I16" s="17" t="s">
        <v>91</v>
      </c>
    </row>
    <row r="17" spans="2:9" ht="30.75" customHeight="1" x14ac:dyDescent="0.25">
      <c r="B17" s="68" t="s">
        <v>200</v>
      </c>
      <c r="C17" s="69"/>
      <c r="D17" s="69"/>
      <c r="E17" s="69"/>
      <c r="F17" s="69"/>
      <c r="G17" s="69"/>
      <c r="H17" s="69"/>
      <c r="I17" s="70"/>
    </row>
    <row r="18" spans="2:9" ht="18.75" x14ac:dyDescent="0.25">
      <c r="B18" s="65" t="s">
        <v>201</v>
      </c>
      <c r="C18" s="66"/>
      <c r="D18" s="66"/>
      <c r="E18" s="66"/>
      <c r="F18" s="66"/>
      <c r="G18" s="66"/>
      <c r="H18" s="66"/>
      <c r="I18" s="67"/>
    </row>
    <row r="19" spans="2:9" ht="28.5" customHeight="1" x14ac:dyDescent="0.25">
      <c r="B19" s="19" t="s">
        <v>49</v>
      </c>
      <c r="C19" s="6" t="s">
        <v>162</v>
      </c>
      <c r="D19" s="6" t="s">
        <v>18</v>
      </c>
      <c r="E19" s="7" t="s">
        <v>26</v>
      </c>
      <c r="F19" s="6" t="s">
        <v>18</v>
      </c>
      <c r="G19" s="6" t="s">
        <v>25</v>
      </c>
      <c r="H19" s="6" t="s">
        <v>27</v>
      </c>
      <c r="I19" s="6" t="s">
        <v>14</v>
      </c>
    </row>
    <row r="20" spans="2:9" ht="29.25" customHeight="1" x14ac:dyDescent="0.25">
      <c r="B20" s="20" t="s">
        <v>50</v>
      </c>
      <c r="C20" s="9" t="s">
        <v>161</v>
      </c>
      <c r="D20" s="9" t="s">
        <v>10</v>
      </c>
      <c r="E20" s="10" t="s">
        <v>163</v>
      </c>
      <c r="F20" s="9" t="s">
        <v>10</v>
      </c>
      <c r="G20" s="9" t="s">
        <v>9</v>
      </c>
      <c r="H20" s="9" t="s">
        <v>10</v>
      </c>
      <c r="I20" s="9" t="s">
        <v>16</v>
      </c>
    </row>
    <row r="21" spans="2:9" ht="39.950000000000003" customHeight="1" x14ac:dyDescent="0.25">
      <c r="B21" s="12" t="s">
        <v>65</v>
      </c>
      <c r="C21" s="13">
        <v>100000</v>
      </c>
      <c r="D21" s="14">
        <v>1.7883623137923181E-2</v>
      </c>
      <c r="E21" s="13">
        <v>100000</v>
      </c>
      <c r="F21" s="14">
        <v>6.8190549974303412E-3</v>
      </c>
      <c r="G21" s="16">
        <v>3</v>
      </c>
      <c r="H21" s="14">
        <v>0.35252643948296125</v>
      </c>
      <c r="I21" s="15">
        <v>1</v>
      </c>
    </row>
    <row r="22" spans="2:9" ht="39.950000000000003" customHeight="1" x14ac:dyDescent="0.25">
      <c r="B22" s="12" t="s">
        <v>32</v>
      </c>
      <c r="C22" s="13">
        <v>530000</v>
      </c>
      <c r="D22" s="14">
        <v>9.4783202630992852E-2</v>
      </c>
      <c r="E22" s="13">
        <v>1257800</v>
      </c>
      <c r="F22" s="14">
        <v>8.5770073757678839E-2</v>
      </c>
      <c r="G22" s="16">
        <v>2</v>
      </c>
      <c r="H22" s="14">
        <v>0.23501762632197415</v>
      </c>
      <c r="I22" s="15">
        <v>2</v>
      </c>
    </row>
    <row r="23" spans="2:9" ht="30" customHeight="1" x14ac:dyDescent="0.25">
      <c r="B23" s="12" t="s">
        <v>64</v>
      </c>
      <c r="C23" s="13">
        <v>750000</v>
      </c>
      <c r="D23" s="14">
        <v>0.13412717353442383</v>
      </c>
      <c r="E23" s="13">
        <v>2325017.46</v>
      </c>
      <c r="F23" s="14">
        <v>0.15854421929725801</v>
      </c>
      <c r="G23" s="16">
        <v>5</v>
      </c>
      <c r="H23" s="14">
        <v>0.58754406580493534</v>
      </c>
      <c r="I23" s="15">
        <v>1</v>
      </c>
    </row>
    <row r="24" spans="2:9" ht="33.75" customHeight="1" x14ac:dyDescent="0.25">
      <c r="B24" s="12" t="s">
        <v>158</v>
      </c>
      <c r="C24" s="13">
        <v>19711000</v>
      </c>
      <c r="D24" s="14">
        <v>3.5250409567160377</v>
      </c>
      <c r="E24" s="13">
        <v>53997860</v>
      </c>
      <c r="F24" s="14">
        <v>3.6821437708354394</v>
      </c>
      <c r="G24" s="16">
        <v>54</v>
      </c>
      <c r="H24" s="14">
        <v>6.3454759106933016</v>
      </c>
      <c r="I24" s="15">
        <v>3</v>
      </c>
    </row>
    <row r="25" spans="2:9" ht="33.75" customHeight="1" x14ac:dyDescent="0.25">
      <c r="B25" s="12" t="s">
        <v>214</v>
      </c>
      <c r="C25" s="13">
        <v>2252000</v>
      </c>
      <c r="D25" s="14">
        <v>0.40273919306603007</v>
      </c>
      <c r="E25" s="13">
        <v>6077000</v>
      </c>
      <c r="F25" s="14">
        <v>0.41439397219384189</v>
      </c>
      <c r="G25" s="16">
        <v>17</v>
      </c>
      <c r="H25" s="14">
        <v>1.9976498237367801</v>
      </c>
      <c r="I25" s="15">
        <v>2</v>
      </c>
    </row>
    <row r="26" spans="2:9" ht="33.75" customHeight="1" x14ac:dyDescent="0.25">
      <c r="B26" s="12" t="s">
        <v>129</v>
      </c>
      <c r="C26" s="13">
        <v>66330078</v>
      </c>
      <c r="D26" s="14">
        <v>11.862221176610493</v>
      </c>
      <c r="E26" s="13">
        <v>147133641.5</v>
      </c>
      <c r="F26" s="14">
        <v>10.033123933606994</v>
      </c>
      <c r="G26" s="16">
        <v>106</v>
      </c>
      <c r="H26" s="14">
        <v>12.45593419506463</v>
      </c>
      <c r="I26" s="15">
        <v>1</v>
      </c>
    </row>
    <row r="27" spans="2:9" ht="33.75" customHeight="1" x14ac:dyDescent="0.25">
      <c r="B27" s="12" t="s">
        <v>215</v>
      </c>
      <c r="C27" s="13">
        <v>348190375</v>
      </c>
      <c r="D27" s="14">
        <v>62.269054467521492</v>
      </c>
      <c r="E27" s="13">
        <v>888741410.97000003</v>
      </c>
      <c r="F27" s="14">
        <v>60.603765598982719</v>
      </c>
      <c r="G27" s="16">
        <v>367</v>
      </c>
      <c r="H27" s="14">
        <v>43.125734430082261</v>
      </c>
      <c r="I27" s="15">
        <v>4</v>
      </c>
    </row>
    <row r="28" spans="2:9" ht="33.75" customHeight="1" x14ac:dyDescent="0.25">
      <c r="B28" s="12" t="s">
        <v>103</v>
      </c>
      <c r="C28" s="13">
        <v>105534573</v>
      </c>
      <c r="D28" s="14">
        <v>18.873405315536431</v>
      </c>
      <c r="E28" s="13">
        <v>325358364.03999996</v>
      </c>
      <c r="F28" s="14">
        <v>22.18636578262722</v>
      </c>
      <c r="G28" s="16">
        <v>220</v>
      </c>
      <c r="H28" s="14">
        <v>25.851938895417153</v>
      </c>
      <c r="I28" s="15">
        <v>2</v>
      </c>
    </row>
    <row r="29" spans="2:9" ht="31.5" x14ac:dyDescent="0.25">
      <c r="B29" s="12" t="s">
        <v>107</v>
      </c>
      <c r="C29" s="13">
        <v>9900000</v>
      </c>
      <c r="D29" s="14">
        <v>1.7704786906543948</v>
      </c>
      <c r="E29" s="13">
        <v>32740300</v>
      </c>
      <c r="F29" s="14">
        <v>2.2325790633236862</v>
      </c>
      <c r="G29" s="16">
        <v>40</v>
      </c>
      <c r="H29" s="14">
        <v>4.7003525264394828</v>
      </c>
      <c r="I29" s="15">
        <v>1</v>
      </c>
    </row>
    <row r="30" spans="2:9" ht="32.25" customHeight="1" x14ac:dyDescent="0.25">
      <c r="B30" s="12" t="s">
        <v>108</v>
      </c>
      <c r="C30" s="13">
        <v>3648073</v>
      </c>
      <c r="D30" s="14">
        <v>0.65240762711632827</v>
      </c>
      <c r="E30" s="13">
        <v>5580104.1899999995</v>
      </c>
      <c r="F30" s="14">
        <v>0.38051037363001489</v>
      </c>
      <c r="G30" s="16">
        <v>24</v>
      </c>
      <c r="H30" s="14">
        <v>2.82021151586369</v>
      </c>
      <c r="I30" s="15">
        <v>4</v>
      </c>
    </row>
    <row r="31" spans="2:9" ht="35.25" customHeight="1" x14ac:dyDescent="0.25">
      <c r="B31" s="12" t="s">
        <v>109</v>
      </c>
      <c r="C31" s="13">
        <v>2224709</v>
      </c>
      <c r="D31" s="14">
        <v>0.39785857347545939</v>
      </c>
      <c r="E31" s="13">
        <v>3167362</v>
      </c>
      <c r="F31" s="14">
        <v>0.21598415674770963</v>
      </c>
      <c r="G31" s="16">
        <v>13</v>
      </c>
      <c r="H31" s="14">
        <v>1.5276145710928319</v>
      </c>
      <c r="I31" s="15">
        <v>3</v>
      </c>
    </row>
    <row r="32" spans="2:9" ht="47.25" customHeight="1" x14ac:dyDescent="0.25">
      <c r="B32" s="12" t="s">
        <v>191</v>
      </c>
      <c r="C32" s="13">
        <f>SUM(C21:C31)</f>
        <v>559170808</v>
      </c>
      <c r="D32" s="13">
        <v>100</v>
      </c>
      <c r="E32" s="13">
        <f>SUM(E21:E31)</f>
        <v>1466478860.1600001</v>
      </c>
      <c r="F32" s="13">
        <v>100</v>
      </c>
      <c r="G32" s="13">
        <f>SUM(G21:G31)</f>
        <v>851</v>
      </c>
      <c r="H32" s="13">
        <v>100</v>
      </c>
      <c r="I32" s="13">
        <v>9</v>
      </c>
    </row>
    <row r="33" spans="2:9" ht="34.5" customHeight="1" x14ac:dyDescent="0.25">
      <c r="B33" s="12" t="s">
        <v>192</v>
      </c>
      <c r="C33" s="13">
        <v>17389497</v>
      </c>
      <c r="D33" s="13">
        <v>100</v>
      </c>
      <c r="E33" s="13">
        <v>18028177.800000001</v>
      </c>
      <c r="F33" s="13">
        <v>100</v>
      </c>
      <c r="G33" s="13">
        <v>47</v>
      </c>
      <c r="H33" s="13">
        <v>100</v>
      </c>
      <c r="I33" s="13">
        <v>6</v>
      </c>
    </row>
    <row r="34" spans="2:9" ht="36.75" customHeight="1" x14ac:dyDescent="0.25">
      <c r="B34" s="12" t="s">
        <v>160</v>
      </c>
      <c r="C34" s="17">
        <f>((C32/C33)-1)*100</f>
        <v>3115.5663156904425</v>
      </c>
      <c r="D34" s="17" t="s">
        <v>91</v>
      </c>
      <c r="E34" s="17">
        <v>8034.3709632151513</v>
      </c>
      <c r="F34" s="17" t="s">
        <v>91</v>
      </c>
      <c r="G34" s="17">
        <f t="shared" ref="G34" si="0">((G32/G33)-1)*100</f>
        <v>1710.6382978723402</v>
      </c>
      <c r="H34" s="17" t="s">
        <v>90</v>
      </c>
      <c r="I34" s="17" t="s">
        <v>90</v>
      </c>
    </row>
  </sheetData>
  <mergeCells count="4">
    <mergeCell ref="B1:I1"/>
    <mergeCell ref="B2:I2"/>
    <mergeCell ref="B17:I17"/>
    <mergeCell ref="B18:I18"/>
  </mergeCells>
  <pageMargins left="0" right="0.25" top="0" bottom="0" header="0.31496062992126" footer="0.31496062992126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0"/>
  <sheetViews>
    <sheetView rightToLeft="1" workbookViewId="0">
      <selection sqref="A1:XFD1048576"/>
    </sheetView>
  </sheetViews>
  <sheetFormatPr defaultRowHeight="15.75" x14ac:dyDescent="0.25"/>
  <cols>
    <col min="1" max="1" width="1.5703125" style="4" customWidth="1"/>
    <col min="2" max="2" width="25.5703125" style="4" customWidth="1"/>
    <col min="3" max="3" width="22.7109375" style="4" customWidth="1"/>
    <col min="4" max="4" width="13" style="4" customWidth="1"/>
    <col min="5" max="5" width="22.5703125" style="4" customWidth="1"/>
    <col min="6" max="6" width="10" style="4" customWidth="1"/>
    <col min="7" max="7" width="11.140625" style="4" customWidth="1"/>
    <col min="8" max="8" width="12.42578125" style="4" customWidth="1"/>
    <col min="9" max="9" width="16.5703125" style="4" customWidth="1"/>
    <col min="10" max="16384" width="9.140625" style="4"/>
  </cols>
  <sheetData>
    <row r="1" spans="2:9" ht="27.95" customHeight="1" x14ac:dyDescent="0.25">
      <c r="B1" s="80" t="s">
        <v>202</v>
      </c>
      <c r="C1" s="81"/>
      <c r="D1" s="81"/>
      <c r="E1" s="81"/>
      <c r="F1" s="81"/>
      <c r="G1" s="81"/>
      <c r="H1" s="81"/>
      <c r="I1" s="82"/>
    </row>
    <row r="2" spans="2:9" ht="27.95" customHeight="1" x14ac:dyDescent="0.25">
      <c r="B2" s="65" t="s">
        <v>203</v>
      </c>
      <c r="C2" s="66"/>
      <c r="D2" s="66"/>
      <c r="E2" s="66"/>
      <c r="F2" s="66"/>
      <c r="G2" s="66"/>
      <c r="H2" s="66"/>
      <c r="I2" s="67"/>
    </row>
    <row r="3" spans="2:9" ht="32.25" customHeight="1" x14ac:dyDescent="0.25">
      <c r="B3" s="19" t="s">
        <v>4</v>
      </c>
      <c r="C3" s="6" t="s">
        <v>162</v>
      </c>
      <c r="D3" s="6" t="s">
        <v>18</v>
      </c>
      <c r="E3" s="7" t="s">
        <v>26</v>
      </c>
      <c r="F3" s="83" t="s">
        <v>12</v>
      </c>
      <c r="G3" s="83" t="s">
        <v>21</v>
      </c>
      <c r="H3" s="83" t="s">
        <v>5</v>
      </c>
      <c r="I3" s="83" t="s">
        <v>54</v>
      </c>
    </row>
    <row r="4" spans="2:9" ht="24.75" customHeight="1" x14ac:dyDescent="0.25">
      <c r="B4" s="20" t="s">
        <v>53</v>
      </c>
      <c r="C4" s="9" t="s">
        <v>161</v>
      </c>
      <c r="D4" s="9" t="s">
        <v>10</v>
      </c>
      <c r="E4" s="10" t="s">
        <v>163</v>
      </c>
      <c r="F4" s="84"/>
      <c r="G4" s="84"/>
      <c r="H4" s="84"/>
      <c r="I4" s="84"/>
    </row>
    <row r="5" spans="2:9" ht="30" customHeight="1" x14ac:dyDescent="0.25">
      <c r="B5" s="19" t="s">
        <v>36</v>
      </c>
      <c r="C5" s="71">
        <v>129721144759</v>
      </c>
      <c r="D5" s="75">
        <v>98.213763390625502</v>
      </c>
      <c r="E5" s="71">
        <v>80182962480.419998</v>
      </c>
      <c r="F5" s="75">
        <v>92.24798312518449</v>
      </c>
      <c r="G5" s="71">
        <v>2127</v>
      </c>
      <c r="H5" s="75">
        <v>20.590513068731848</v>
      </c>
      <c r="I5" s="71">
        <v>13</v>
      </c>
    </row>
    <row r="6" spans="2:9" ht="30" customHeight="1" x14ac:dyDescent="0.25">
      <c r="B6" s="20" t="s">
        <v>37</v>
      </c>
      <c r="C6" s="72"/>
      <c r="D6" s="76"/>
      <c r="E6" s="72"/>
      <c r="F6" s="76"/>
      <c r="G6" s="72"/>
      <c r="H6" s="76"/>
      <c r="I6" s="72"/>
    </row>
    <row r="7" spans="2:9" ht="30" customHeight="1" x14ac:dyDescent="0.25">
      <c r="B7" s="19" t="s">
        <v>1</v>
      </c>
      <c r="C7" s="71">
        <v>616115</v>
      </c>
      <c r="D7" s="77">
        <v>4.6646961791645E-4</v>
      </c>
      <c r="E7" s="71">
        <v>449040.45</v>
      </c>
      <c r="F7" s="73">
        <v>5.1660695205967748E-4</v>
      </c>
      <c r="G7" s="71">
        <v>28</v>
      </c>
      <c r="H7" s="75">
        <v>0.27105517909002902</v>
      </c>
      <c r="I7" s="71">
        <v>2</v>
      </c>
    </row>
    <row r="8" spans="2:9" ht="30" customHeight="1" x14ac:dyDescent="0.25">
      <c r="B8" s="20" t="s">
        <v>6</v>
      </c>
      <c r="C8" s="72"/>
      <c r="D8" s="78"/>
      <c r="E8" s="72"/>
      <c r="F8" s="74"/>
      <c r="G8" s="72"/>
      <c r="H8" s="76"/>
      <c r="I8" s="72"/>
    </row>
    <row r="9" spans="2:9" ht="30" customHeight="1" x14ac:dyDescent="0.25">
      <c r="B9" s="19" t="s">
        <v>2</v>
      </c>
      <c r="C9" s="71">
        <v>3094899</v>
      </c>
      <c r="D9" s="73">
        <v>2.3431929980928935E-3</v>
      </c>
      <c r="E9" s="71">
        <v>1761754.35</v>
      </c>
      <c r="F9" s="73">
        <v>2.0268431163192055E-3</v>
      </c>
      <c r="G9" s="71">
        <v>36</v>
      </c>
      <c r="H9" s="75">
        <v>0.34849951597289447</v>
      </c>
      <c r="I9" s="71">
        <v>2</v>
      </c>
    </row>
    <row r="10" spans="2:9" ht="30" customHeight="1" x14ac:dyDescent="0.25">
      <c r="B10" s="20" t="s">
        <v>3</v>
      </c>
      <c r="C10" s="72"/>
      <c r="D10" s="74"/>
      <c r="E10" s="72"/>
      <c r="F10" s="74"/>
      <c r="G10" s="72"/>
      <c r="H10" s="76"/>
      <c r="I10" s="72"/>
    </row>
    <row r="11" spans="2:9" ht="30" customHeight="1" x14ac:dyDescent="0.25">
      <c r="B11" s="19" t="s">
        <v>112</v>
      </c>
      <c r="C11" s="71">
        <v>191145313</v>
      </c>
      <c r="D11" s="75">
        <v>0.14471889358582446</v>
      </c>
      <c r="E11" s="71">
        <v>425509141.49000001</v>
      </c>
      <c r="F11" s="75">
        <v>0.48953491975762753</v>
      </c>
      <c r="G11" s="71">
        <v>932</v>
      </c>
      <c r="H11" s="75">
        <v>9.0222652468538236</v>
      </c>
      <c r="I11" s="71">
        <v>1</v>
      </c>
    </row>
    <row r="12" spans="2:9" ht="30" customHeight="1" x14ac:dyDescent="0.25">
      <c r="B12" s="20" t="s">
        <v>113</v>
      </c>
      <c r="C12" s="72"/>
      <c r="D12" s="76"/>
      <c r="E12" s="72"/>
      <c r="F12" s="76"/>
      <c r="G12" s="72"/>
      <c r="H12" s="76"/>
      <c r="I12" s="72"/>
    </row>
    <row r="13" spans="2:9" ht="30" customHeight="1" x14ac:dyDescent="0.25">
      <c r="B13" s="19" t="s">
        <v>7</v>
      </c>
      <c r="C13" s="71">
        <v>2160521918</v>
      </c>
      <c r="D13" s="75">
        <v>1.6357625339256074</v>
      </c>
      <c r="E13" s="71">
        <v>6208723616.4099979</v>
      </c>
      <c r="F13" s="75">
        <v>7.1429417631630008</v>
      </c>
      <c r="G13" s="71">
        <v>6955</v>
      </c>
      <c r="H13" s="75">
        <v>67.328170377541142</v>
      </c>
      <c r="I13" s="71">
        <v>4</v>
      </c>
    </row>
    <row r="14" spans="2:9" ht="30" customHeight="1" x14ac:dyDescent="0.25">
      <c r="B14" s="20" t="s">
        <v>17</v>
      </c>
      <c r="C14" s="72"/>
      <c r="D14" s="76"/>
      <c r="E14" s="72"/>
      <c r="F14" s="76"/>
      <c r="G14" s="72"/>
      <c r="H14" s="76"/>
      <c r="I14" s="72"/>
    </row>
    <row r="15" spans="2:9" ht="30" customHeight="1" x14ac:dyDescent="0.25">
      <c r="B15" s="19" t="s">
        <v>114</v>
      </c>
      <c r="C15" s="71">
        <v>3890454</v>
      </c>
      <c r="D15" s="73">
        <v>2.9455192470586246E-3</v>
      </c>
      <c r="E15" s="71">
        <v>101694856</v>
      </c>
      <c r="F15" s="75">
        <v>0.11699674182650539</v>
      </c>
      <c r="G15" s="71">
        <v>252</v>
      </c>
      <c r="H15" s="75">
        <v>2.4394966118102617</v>
      </c>
      <c r="I15" s="71">
        <v>1</v>
      </c>
    </row>
    <row r="16" spans="2:9" ht="30" customHeight="1" x14ac:dyDescent="0.25">
      <c r="B16" s="20" t="s">
        <v>115</v>
      </c>
      <c r="C16" s="72"/>
      <c r="D16" s="74"/>
      <c r="E16" s="72"/>
      <c r="F16" s="76"/>
      <c r="G16" s="72"/>
      <c r="H16" s="76"/>
      <c r="I16" s="72"/>
    </row>
    <row r="17" spans="2:9" ht="30" customHeight="1" x14ac:dyDescent="0.25">
      <c r="B17" s="85" t="s">
        <v>8</v>
      </c>
      <c r="C17" s="79">
        <f>C15+C13+C11+C9+C7+C5</f>
        <v>132080413458</v>
      </c>
      <c r="D17" s="79">
        <v>100</v>
      </c>
      <c r="E17" s="79">
        <f t="shared" ref="E17:I17" si="0">E15+E13+E11+E9+E7+E5</f>
        <v>86921100889.119995</v>
      </c>
      <c r="F17" s="79">
        <f t="shared" si="0"/>
        <v>100</v>
      </c>
      <c r="G17" s="79">
        <f t="shared" si="0"/>
        <v>10330</v>
      </c>
      <c r="H17" s="79">
        <f t="shared" si="0"/>
        <v>99.999999999999986</v>
      </c>
      <c r="I17" s="79">
        <f t="shared" si="0"/>
        <v>23</v>
      </c>
    </row>
    <row r="18" spans="2:9" ht="30" customHeight="1" x14ac:dyDescent="0.25">
      <c r="B18" s="85"/>
      <c r="C18" s="79"/>
      <c r="D18" s="79"/>
      <c r="E18" s="79"/>
      <c r="F18" s="79"/>
      <c r="G18" s="79"/>
      <c r="H18" s="79"/>
      <c r="I18" s="79"/>
    </row>
    <row r="20" spans="2:9" x14ac:dyDescent="0.25">
      <c r="I20" s="22"/>
    </row>
  </sheetData>
  <mergeCells count="56">
    <mergeCell ref="C5:C6"/>
    <mergeCell ref="F7:F8"/>
    <mergeCell ref="C7:C8"/>
    <mergeCell ref="I5:I6"/>
    <mergeCell ref="B17:B18"/>
    <mergeCell ref="C17:C18"/>
    <mergeCell ref="I17:I18"/>
    <mergeCell ref="C9:C10"/>
    <mergeCell ref="D9:D10"/>
    <mergeCell ref="E9:E10"/>
    <mergeCell ref="F9:F10"/>
    <mergeCell ref="G9:G10"/>
    <mergeCell ref="H9:H10"/>
    <mergeCell ref="C13:C14"/>
    <mergeCell ref="E13:E14"/>
    <mergeCell ref="F13:F14"/>
    <mergeCell ref="B1:I1"/>
    <mergeCell ref="B2:I2"/>
    <mergeCell ref="F3:F4"/>
    <mergeCell ref="G3:G4"/>
    <mergeCell ref="H3:H4"/>
    <mergeCell ref="I3:I4"/>
    <mergeCell ref="D5:D6"/>
    <mergeCell ref="E5:E6"/>
    <mergeCell ref="F5:F6"/>
    <mergeCell ref="G5:G6"/>
    <mergeCell ref="H5:H6"/>
    <mergeCell ref="I7:I8"/>
    <mergeCell ref="D7:D8"/>
    <mergeCell ref="H15:H16"/>
    <mergeCell ref="I15:I16"/>
    <mergeCell ref="D17:D18"/>
    <mergeCell ref="E17:E18"/>
    <mergeCell ref="F17:F18"/>
    <mergeCell ref="G17:G18"/>
    <mergeCell ref="H17:H18"/>
    <mergeCell ref="I9:I10"/>
    <mergeCell ref="F11:F12"/>
    <mergeCell ref="G11:G12"/>
    <mergeCell ref="G7:G8"/>
    <mergeCell ref="E7:E8"/>
    <mergeCell ref="H7:H8"/>
    <mergeCell ref="H11:H12"/>
    <mergeCell ref="I11:I12"/>
    <mergeCell ref="C15:C16"/>
    <mergeCell ref="D15:D16"/>
    <mergeCell ref="E15:E16"/>
    <mergeCell ref="F15:F16"/>
    <mergeCell ref="G15:G16"/>
    <mergeCell ref="C11:C12"/>
    <mergeCell ref="D11:D12"/>
    <mergeCell ref="E11:E12"/>
    <mergeCell ref="G13:G14"/>
    <mergeCell ref="H13:H14"/>
    <mergeCell ref="I13:I14"/>
    <mergeCell ref="D13:D14"/>
  </mergeCells>
  <pageMargins left="0" right="0" top="0" bottom="0" header="0.31496062992126" footer="0.31496062992126"/>
  <pageSetup paperSize="9" scale="10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7"/>
  <sheetViews>
    <sheetView rightToLeft="1" workbookViewId="0">
      <selection activeCell="O7" sqref="O7"/>
    </sheetView>
  </sheetViews>
  <sheetFormatPr defaultRowHeight="15.75" x14ac:dyDescent="0.25"/>
  <cols>
    <col min="1" max="1" width="1.5703125" style="4" customWidth="1"/>
    <col min="2" max="2" width="22.140625" style="4" customWidth="1"/>
    <col min="3" max="3" width="19.7109375" style="4" customWidth="1"/>
    <col min="4" max="4" width="15.7109375" style="4" customWidth="1"/>
    <col min="5" max="5" width="23" style="4" customWidth="1"/>
    <col min="6" max="6" width="13" style="4" customWidth="1"/>
    <col min="7" max="7" width="12.28515625" style="4" customWidth="1"/>
    <col min="8" max="8" width="13.42578125" style="4" customWidth="1"/>
    <col min="9" max="9" width="16.28515625" style="4" customWidth="1"/>
    <col min="10" max="16384" width="9.140625" style="4"/>
  </cols>
  <sheetData>
    <row r="1" spans="2:9" ht="24.75" customHeight="1" x14ac:dyDescent="0.25">
      <c r="B1" s="80" t="s">
        <v>204</v>
      </c>
      <c r="C1" s="81"/>
      <c r="D1" s="81"/>
      <c r="E1" s="81"/>
      <c r="F1" s="81"/>
      <c r="G1" s="81"/>
      <c r="H1" s="81"/>
      <c r="I1" s="81"/>
    </row>
    <row r="2" spans="2:9" ht="21.75" customHeight="1" x14ac:dyDescent="0.25">
      <c r="B2" s="65" t="s">
        <v>205</v>
      </c>
      <c r="C2" s="66"/>
      <c r="D2" s="66"/>
      <c r="E2" s="66"/>
      <c r="F2" s="66"/>
      <c r="G2" s="66"/>
      <c r="H2" s="66"/>
      <c r="I2" s="66"/>
    </row>
    <row r="3" spans="2:9" ht="22.5" customHeight="1" x14ac:dyDescent="0.25">
      <c r="B3" s="19" t="s">
        <v>4</v>
      </c>
      <c r="C3" s="6" t="s">
        <v>162</v>
      </c>
      <c r="D3" s="6" t="s">
        <v>18</v>
      </c>
      <c r="E3" s="7" t="s">
        <v>26</v>
      </c>
      <c r="F3" s="83" t="s">
        <v>12</v>
      </c>
      <c r="G3" s="83" t="s">
        <v>21</v>
      </c>
      <c r="H3" s="83" t="s">
        <v>5</v>
      </c>
      <c r="I3" s="83" t="s">
        <v>54</v>
      </c>
    </row>
    <row r="4" spans="2:9" ht="29.25" customHeight="1" x14ac:dyDescent="0.25">
      <c r="B4" s="20" t="s">
        <v>53</v>
      </c>
      <c r="C4" s="9" t="s">
        <v>161</v>
      </c>
      <c r="D4" s="9" t="s">
        <v>10</v>
      </c>
      <c r="E4" s="10" t="s">
        <v>163</v>
      </c>
      <c r="F4" s="84"/>
      <c r="G4" s="84"/>
      <c r="H4" s="84"/>
      <c r="I4" s="84"/>
    </row>
    <row r="5" spans="2:9" ht="17.100000000000001" customHeight="1" x14ac:dyDescent="0.25">
      <c r="B5" s="19" t="s">
        <v>36</v>
      </c>
      <c r="C5" s="71">
        <v>26582675</v>
      </c>
      <c r="D5" s="75">
        <f>C5/C9*100</f>
        <v>96.88385028555993</v>
      </c>
      <c r="E5" s="71">
        <v>19120808.780000001</v>
      </c>
      <c r="F5" s="75">
        <f>E5/E9*100</f>
        <v>86.890825944904705</v>
      </c>
      <c r="G5" s="71">
        <v>34</v>
      </c>
      <c r="H5" s="75">
        <f>G5/G9*100</f>
        <v>85</v>
      </c>
      <c r="I5" s="71">
        <v>3</v>
      </c>
    </row>
    <row r="6" spans="2:9" ht="17.100000000000001" customHeight="1" x14ac:dyDescent="0.25">
      <c r="B6" s="20" t="s">
        <v>37</v>
      </c>
      <c r="C6" s="72"/>
      <c r="D6" s="76"/>
      <c r="E6" s="72"/>
      <c r="F6" s="76"/>
      <c r="G6" s="72"/>
      <c r="H6" s="76"/>
      <c r="I6" s="72"/>
    </row>
    <row r="7" spans="2:9" ht="17.100000000000001" customHeight="1" x14ac:dyDescent="0.25">
      <c r="B7" s="19" t="s">
        <v>7</v>
      </c>
      <c r="C7" s="71">
        <v>854999</v>
      </c>
      <c r="D7" s="75">
        <f>C7/C9*100</f>
        <v>3.1161497144400796</v>
      </c>
      <c r="E7" s="71">
        <v>2884746.55</v>
      </c>
      <c r="F7" s="75">
        <f>E7/E9*100</f>
        <v>13.109174055095293</v>
      </c>
      <c r="G7" s="71">
        <v>6</v>
      </c>
      <c r="H7" s="75">
        <f>G7/G9*100</f>
        <v>15</v>
      </c>
      <c r="I7" s="71">
        <v>1</v>
      </c>
    </row>
    <row r="8" spans="2:9" ht="17.100000000000001" customHeight="1" x14ac:dyDescent="0.25">
      <c r="B8" s="20" t="s">
        <v>17</v>
      </c>
      <c r="C8" s="72"/>
      <c r="D8" s="76"/>
      <c r="E8" s="72"/>
      <c r="F8" s="76"/>
      <c r="G8" s="72"/>
      <c r="H8" s="76"/>
      <c r="I8" s="72"/>
    </row>
    <row r="9" spans="2:9" ht="17.100000000000001" customHeight="1" x14ac:dyDescent="0.25">
      <c r="B9" s="91" t="s">
        <v>8</v>
      </c>
      <c r="C9" s="90">
        <f>C7+C5</f>
        <v>27437674</v>
      </c>
      <c r="D9" s="90">
        <v>100</v>
      </c>
      <c r="E9" s="90">
        <f t="shared" ref="E9:G9" si="0">E7+E5</f>
        <v>22005555.330000002</v>
      </c>
      <c r="F9" s="90">
        <v>100</v>
      </c>
      <c r="G9" s="90">
        <f t="shared" si="0"/>
        <v>40</v>
      </c>
      <c r="H9" s="90">
        <v>100</v>
      </c>
      <c r="I9" s="90">
        <v>4</v>
      </c>
    </row>
    <row r="10" spans="2:9" ht="17.100000000000001" customHeight="1" x14ac:dyDescent="0.25">
      <c r="B10" s="91"/>
      <c r="C10" s="90"/>
      <c r="D10" s="90"/>
      <c r="E10" s="90"/>
      <c r="F10" s="90"/>
      <c r="G10" s="90"/>
      <c r="H10" s="90"/>
      <c r="I10" s="90"/>
    </row>
    <row r="11" spans="2:9" ht="17.100000000000001" customHeight="1" x14ac:dyDescent="0.25">
      <c r="B11" s="23"/>
      <c r="C11" s="24"/>
      <c r="D11" s="24"/>
      <c r="E11" s="24"/>
      <c r="F11" s="24"/>
      <c r="G11" s="24"/>
      <c r="H11" s="24"/>
      <c r="I11" s="24"/>
    </row>
    <row r="12" spans="2:9" ht="17.100000000000001" customHeight="1" x14ac:dyDescent="0.25">
      <c r="B12" s="92" t="s">
        <v>207</v>
      </c>
      <c r="C12" s="92"/>
      <c r="D12" s="92"/>
      <c r="E12" s="92"/>
      <c r="F12" s="92"/>
      <c r="G12" s="92"/>
      <c r="H12" s="92"/>
      <c r="I12" s="93"/>
    </row>
    <row r="13" spans="2:9" ht="17.100000000000001" customHeight="1" x14ac:dyDescent="0.25">
      <c r="B13" s="66" t="s">
        <v>206</v>
      </c>
      <c r="C13" s="66"/>
      <c r="D13" s="66"/>
      <c r="E13" s="66"/>
      <c r="F13" s="66"/>
      <c r="G13" s="66"/>
      <c r="H13" s="66"/>
      <c r="I13" s="67"/>
    </row>
    <row r="14" spans="2:9" ht="18.95" customHeight="1" x14ac:dyDescent="0.25">
      <c r="B14" s="19" t="s">
        <v>4</v>
      </c>
      <c r="C14" s="6" t="s">
        <v>162</v>
      </c>
      <c r="D14" s="6" t="s">
        <v>18</v>
      </c>
      <c r="E14" s="7" t="s">
        <v>26</v>
      </c>
      <c r="F14" s="83" t="s">
        <v>12</v>
      </c>
      <c r="G14" s="83" t="s">
        <v>21</v>
      </c>
      <c r="H14" s="83" t="s">
        <v>5</v>
      </c>
      <c r="I14" s="83" t="s">
        <v>54</v>
      </c>
    </row>
    <row r="15" spans="2:9" ht="26.25" customHeight="1" x14ac:dyDescent="0.25">
      <c r="B15" s="20" t="s">
        <v>53</v>
      </c>
      <c r="C15" s="9" t="s">
        <v>161</v>
      </c>
      <c r="D15" s="9" t="s">
        <v>10</v>
      </c>
      <c r="E15" s="10" t="s">
        <v>163</v>
      </c>
      <c r="F15" s="84"/>
      <c r="G15" s="84"/>
      <c r="H15" s="84"/>
      <c r="I15" s="84"/>
    </row>
    <row r="16" spans="2:9" ht="20.25" customHeight="1" x14ac:dyDescent="0.25">
      <c r="B16" s="19" t="s">
        <v>36</v>
      </c>
      <c r="C16" s="71">
        <v>4493520</v>
      </c>
      <c r="D16" s="75">
        <f>C16/C26*100</f>
        <v>0.80360418242720577</v>
      </c>
      <c r="E16" s="71">
        <v>1820705.58</v>
      </c>
      <c r="F16" s="75">
        <f>E16/E26*100</f>
        <v>0.12415491480761835</v>
      </c>
      <c r="G16" s="71">
        <v>25</v>
      </c>
      <c r="H16" s="75">
        <f>G16/G26*100</f>
        <v>2.9377203290246769</v>
      </c>
      <c r="I16" s="71">
        <v>3</v>
      </c>
    </row>
    <row r="17" spans="2:14" ht="21.75" customHeight="1" x14ac:dyDescent="0.25">
      <c r="B17" s="20" t="s">
        <v>37</v>
      </c>
      <c r="C17" s="72"/>
      <c r="D17" s="76"/>
      <c r="E17" s="72"/>
      <c r="F17" s="76"/>
      <c r="G17" s="72"/>
      <c r="H17" s="76"/>
      <c r="I17" s="72"/>
      <c r="M17" s="22"/>
      <c r="N17" s="22"/>
    </row>
    <row r="18" spans="2:14" ht="19.5" customHeight="1" x14ac:dyDescent="0.25">
      <c r="B18" s="25" t="s">
        <v>117</v>
      </c>
      <c r="C18" s="71">
        <v>126420</v>
      </c>
      <c r="D18" s="75">
        <f>C18/C26*100</f>
        <v>2.2608476370962485E-2</v>
      </c>
      <c r="E18" s="71">
        <v>88494</v>
      </c>
      <c r="F18" s="75">
        <f>E18/E26*100</f>
        <v>6.0344545277800357E-3</v>
      </c>
      <c r="G18" s="71">
        <v>6</v>
      </c>
      <c r="H18" s="75">
        <f>G18/G26*100</f>
        <v>0.7050528789659225</v>
      </c>
      <c r="I18" s="71">
        <v>1</v>
      </c>
      <c r="M18" s="22"/>
      <c r="N18" s="22"/>
    </row>
    <row r="19" spans="2:14" ht="17.25" customHeight="1" x14ac:dyDescent="0.25">
      <c r="B19" s="25" t="s">
        <v>193</v>
      </c>
      <c r="C19" s="72"/>
      <c r="D19" s="76"/>
      <c r="E19" s="72"/>
      <c r="F19" s="76"/>
      <c r="G19" s="72"/>
      <c r="H19" s="76"/>
      <c r="I19" s="72"/>
      <c r="M19" s="22"/>
      <c r="N19" s="22"/>
    </row>
    <row r="20" spans="2:14" ht="17.100000000000001" customHeight="1" x14ac:dyDescent="0.25">
      <c r="B20" s="5" t="s">
        <v>172</v>
      </c>
      <c r="C20" s="88">
        <v>308000</v>
      </c>
      <c r="D20" s="75">
        <f>C20/C26*100</f>
        <v>5.508155926480339E-2</v>
      </c>
      <c r="E20" s="71">
        <v>164400</v>
      </c>
      <c r="F20" s="75">
        <f>E20/E26*100</f>
        <v>1.1210526412717674E-2</v>
      </c>
      <c r="G20" s="71">
        <v>6</v>
      </c>
      <c r="H20" s="75">
        <f>G20/G26*100</f>
        <v>0.7050528789659225</v>
      </c>
      <c r="I20" s="71">
        <v>2</v>
      </c>
      <c r="M20" s="22"/>
      <c r="N20" s="22"/>
    </row>
    <row r="21" spans="2:14" ht="17.100000000000001" customHeight="1" x14ac:dyDescent="0.25">
      <c r="B21" s="8" t="s">
        <v>3</v>
      </c>
      <c r="C21" s="89"/>
      <c r="D21" s="76"/>
      <c r="E21" s="72"/>
      <c r="F21" s="76"/>
      <c r="G21" s="72"/>
      <c r="H21" s="76"/>
      <c r="I21" s="72"/>
      <c r="M21" s="22"/>
      <c r="N21" s="22"/>
    </row>
    <row r="22" spans="2:14" ht="17.100000000000001" customHeight="1" x14ac:dyDescent="0.25">
      <c r="B22" s="25" t="s">
        <v>112</v>
      </c>
      <c r="C22" s="71">
        <v>1303161</v>
      </c>
      <c r="D22" s="75">
        <f>C22/C26*100</f>
        <v>0.23305240212039111</v>
      </c>
      <c r="E22" s="71">
        <v>2364741.5</v>
      </c>
      <c r="F22" s="75">
        <f>E22/E26*100</f>
        <v>0.16125302338807551</v>
      </c>
      <c r="G22" s="71">
        <v>4</v>
      </c>
      <c r="H22" s="75">
        <f>G22/G26*100</f>
        <v>0.4700352526439483</v>
      </c>
      <c r="I22" s="71">
        <v>1</v>
      </c>
    </row>
    <row r="23" spans="2:14" ht="17.100000000000001" customHeight="1" x14ac:dyDescent="0.25">
      <c r="B23" s="20" t="s">
        <v>113</v>
      </c>
      <c r="C23" s="72"/>
      <c r="D23" s="76"/>
      <c r="E23" s="72"/>
      <c r="F23" s="76"/>
      <c r="G23" s="72"/>
      <c r="H23" s="76"/>
      <c r="I23" s="72"/>
    </row>
    <row r="24" spans="2:14" ht="17.100000000000001" customHeight="1" x14ac:dyDescent="0.25">
      <c r="B24" s="19" t="s">
        <v>7</v>
      </c>
      <c r="C24" s="71">
        <v>552939707</v>
      </c>
      <c r="D24" s="75">
        <f>C24/C26*100</f>
        <v>98.885653379816645</v>
      </c>
      <c r="E24" s="71">
        <v>1462040519.48</v>
      </c>
      <c r="F24" s="75">
        <f>E24/E26*100</f>
        <v>99.697347080863821</v>
      </c>
      <c r="G24" s="71">
        <v>810</v>
      </c>
      <c r="H24" s="75">
        <f>G24/G26*100</f>
        <v>95.182138660399531</v>
      </c>
      <c r="I24" s="71">
        <v>2</v>
      </c>
    </row>
    <row r="25" spans="2:14" ht="17.100000000000001" customHeight="1" x14ac:dyDescent="0.25">
      <c r="B25" s="20" t="s">
        <v>17</v>
      </c>
      <c r="C25" s="72"/>
      <c r="D25" s="76"/>
      <c r="E25" s="72"/>
      <c r="F25" s="76"/>
      <c r="G25" s="72"/>
      <c r="H25" s="76"/>
      <c r="I25" s="72"/>
    </row>
    <row r="26" spans="2:14" ht="18.95" customHeight="1" x14ac:dyDescent="0.25">
      <c r="B26" s="86" t="s">
        <v>8</v>
      </c>
      <c r="C26" s="71">
        <f>C24+C22+C20+C18+C16</f>
        <v>559170808</v>
      </c>
      <c r="D26" s="71">
        <f t="shared" ref="D26:G26" si="1">D24+D22+D20+D18+D16</f>
        <v>100.00000000000001</v>
      </c>
      <c r="E26" s="71">
        <f t="shared" si="1"/>
        <v>1466478860.5599999</v>
      </c>
      <c r="F26" s="71">
        <f t="shared" si="1"/>
        <v>100</v>
      </c>
      <c r="G26" s="71">
        <f t="shared" si="1"/>
        <v>851</v>
      </c>
      <c r="H26" s="71">
        <f>H24+H22+H20+H18+H16</f>
        <v>100</v>
      </c>
      <c r="I26" s="71">
        <f t="shared" ref="I26" si="2">I24+I22+I20+I18+I16</f>
        <v>9</v>
      </c>
    </row>
    <row r="27" spans="2:14" ht="12" customHeight="1" x14ac:dyDescent="0.25">
      <c r="B27" s="87"/>
      <c r="C27" s="72"/>
      <c r="D27" s="72"/>
      <c r="E27" s="72"/>
      <c r="F27" s="72"/>
      <c r="G27" s="72"/>
      <c r="H27" s="72"/>
      <c r="I27" s="72"/>
    </row>
  </sheetData>
  <mergeCells count="77">
    <mergeCell ref="B9:B10"/>
    <mergeCell ref="B12:I12"/>
    <mergeCell ref="B13:I13"/>
    <mergeCell ref="C16:C17"/>
    <mergeCell ref="D16:D17"/>
    <mergeCell ref="E16:E17"/>
    <mergeCell ref="F16:F17"/>
    <mergeCell ref="G16:G17"/>
    <mergeCell ref="H16:H17"/>
    <mergeCell ref="I16:I17"/>
    <mergeCell ref="E9:E10"/>
    <mergeCell ref="F9:F10"/>
    <mergeCell ref="G9:G10"/>
    <mergeCell ref="H9:H10"/>
    <mergeCell ref="B1:I1"/>
    <mergeCell ref="G14:G15"/>
    <mergeCell ref="H14:H15"/>
    <mergeCell ref="I14:I15"/>
    <mergeCell ref="F14:F15"/>
    <mergeCell ref="I5:I6"/>
    <mergeCell ref="H3:H4"/>
    <mergeCell ref="I3:I4"/>
    <mergeCell ref="C5:C6"/>
    <mergeCell ref="D5:D6"/>
    <mergeCell ref="E5:E6"/>
    <mergeCell ref="F5:F6"/>
    <mergeCell ref="B2:I2"/>
    <mergeCell ref="I9:I10"/>
    <mergeCell ref="C9:C10"/>
    <mergeCell ref="D9:D10"/>
    <mergeCell ref="G3:G4"/>
    <mergeCell ref="G5:G6"/>
    <mergeCell ref="H5:H6"/>
    <mergeCell ref="F3:F4"/>
    <mergeCell ref="H7:H8"/>
    <mergeCell ref="I7:I8"/>
    <mergeCell ref="F18:F19"/>
    <mergeCell ref="G18:G19"/>
    <mergeCell ref="H18:H19"/>
    <mergeCell ref="I18:I19"/>
    <mergeCell ref="C18:C19"/>
    <mergeCell ref="D18:D19"/>
    <mergeCell ref="E18:E19"/>
    <mergeCell ref="C24:C25"/>
    <mergeCell ref="D24:D25"/>
    <mergeCell ref="E24:E25"/>
    <mergeCell ref="C22:C23"/>
    <mergeCell ref="D22:D23"/>
    <mergeCell ref="E22:E23"/>
    <mergeCell ref="C20:C21"/>
    <mergeCell ref="D20:D21"/>
    <mergeCell ref="E20:E21"/>
    <mergeCell ref="F24:F25"/>
    <mergeCell ref="G24:G25"/>
    <mergeCell ref="H24:H25"/>
    <mergeCell ref="I24:I25"/>
    <mergeCell ref="I20:I21"/>
    <mergeCell ref="F22:F23"/>
    <mergeCell ref="G22:G23"/>
    <mergeCell ref="H22:H23"/>
    <mergeCell ref="I22:I23"/>
    <mergeCell ref="F20:F21"/>
    <mergeCell ref="G20:G21"/>
    <mergeCell ref="H20:H21"/>
    <mergeCell ref="H26:H27"/>
    <mergeCell ref="I26:I27"/>
    <mergeCell ref="B26:B27"/>
    <mergeCell ref="C26:C27"/>
    <mergeCell ref="D26:D27"/>
    <mergeCell ref="E26:E27"/>
    <mergeCell ref="F26:F27"/>
    <mergeCell ref="G26:G27"/>
    <mergeCell ref="C7:C8"/>
    <mergeCell ref="D7:D8"/>
    <mergeCell ref="E7:E8"/>
    <mergeCell ref="F7:F8"/>
    <mergeCell ref="G7:G8"/>
  </mergeCells>
  <pageMargins left="0.70866141732283505" right="0.70866141732283505" top="0.74803149606299202" bottom="0.74803149606299202" header="0.31496062992126" footer="0.31496062992126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النشرة السنوية</vt:lpstr>
      <vt:lpstr>غير العراقيين شراء وبيع</vt:lpstr>
      <vt:lpstr>مؤشرات التداول </vt:lpstr>
      <vt:lpstr>موشرات غير العراقين -شراء وبيع</vt:lpstr>
      <vt:lpstr>تداول قطاعياً</vt:lpstr>
      <vt:lpstr>تداول قطاعياً غير عراقيين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amaal</dc:creator>
  <cp:lastModifiedBy>Zainab</cp:lastModifiedBy>
  <cp:lastPrinted>2026-01-25T09:03:45Z</cp:lastPrinted>
  <dcterms:created xsi:type="dcterms:W3CDTF">2004-07-25T21:47:51Z</dcterms:created>
  <dcterms:modified xsi:type="dcterms:W3CDTF">2026-01-25T10:55:40Z</dcterms:modified>
</cp:coreProperties>
</file>